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tdoe-my.sharepoint.com/personal/jillian_gentry-winston_tnedu_gov/Documents/Desktop/"/>
    </mc:Choice>
  </mc:AlternateContent>
  <xr:revisionPtr revIDLastSave="9" documentId="8_{1C710CA4-EA70-46FE-ACFC-D941D2957C4B}" xr6:coauthVersionLast="47" xr6:coauthVersionMax="47" xr10:uidLastSave="{14480A36-5782-4726-830F-D1E5DFCFADC9}"/>
  <workbookProtection workbookAlgorithmName="SHA-512" workbookHashValue="acK57nrGVaMjdQ0xkogn8a2LZLBR6+Hkg8Us4mHjBNBUQsGBgPeK6/1zWEOu2uKouDjZGjnrVGXqA9PyfxrgAQ==" workbookSaltValue="eC+LYNLdbginTnG7fnw3XA==" workbookSpinCount="100000" lockStructure="1"/>
  <bookViews>
    <workbookView xWindow="-120" yWindow="-120" windowWidth="20730" windowHeight="11160" tabRatio="846" firstSheet="4" activeTab="8" xr2:uid="{36F58891-97C4-4AF3-938F-F54DCB1DB85F}"/>
  </bookViews>
  <sheets>
    <sheet name="High-Poverty HIGH" sheetId="9" r:id="rId1"/>
    <sheet name="Fiscal Equity HIGH" sheetId="10" r:id="rId2"/>
    <sheet name="Staffing Equity HIGH" sheetId="11" r:id="rId3"/>
    <sheet name="High-Poverty MIDDLE" sheetId="6" r:id="rId4"/>
    <sheet name="Fiscal Equity MIDDLE" sheetId="7" r:id="rId5"/>
    <sheet name="Staffing Equity MIDDLE" sheetId="8" r:id="rId6"/>
    <sheet name="High-Poverty ELEMENTARY" sheetId="1" r:id="rId7"/>
    <sheet name="Fiscal Equity ELEMENTARY" sheetId="3" r:id="rId8"/>
    <sheet name="Staffing Equity ELEMENTARY" sheetId="4" r:id="rId9"/>
    <sheet name="LEA List" sheetId="5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9" i="10"/>
  <c r="I10" i="10"/>
  <c r="I11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H263" i="10"/>
  <c r="H264" i="10"/>
  <c r="H265" i="10"/>
  <c r="H266" i="10"/>
  <c r="H267" i="10"/>
  <c r="H268" i="10"/>
  <c r="H269" i="10"/>
  <c r="H270" i="10"/>
  <c r="G264" i="10"/>
  <c r="G265" i="10"/>
  <c r="G266" i="10"/>
  <c r="G267" i="10"/>
  <c r="G268" i="10"/>
  <c r="G269" i="10"/>
  <c r="G270" i="10"/>
  <c r="D264" i="10"/>
  <c r="D265" i="10"/>
  <c r="D266" i="10"/>
  <c r="D267" i="10"/>
  <c r="D268" i="10"/>
  <c r="D269" i="10"/>
  <c r="D270" i="10"/>
  <c r="I267" i="7"/>
  <c r="I268" i="7"/>
  <c r="I269" i="7"/>
  <c r="I270" i="7"/>
  <c r="H268" i="7"/>
  <c r="H269" i="7"/>
  <c r="H270" i="7"/>
  <c r="G268" i="7"/>
  <c r="G269" i="7"/>
  <c r="G270" i="7"/>
  <c r="D266" i="7"/>
  <c r="D267" i="7"/>
  <c r="H267" i="7" s="1"/>
  <c r="D268" i="7"/>
  <c r="D269" i="7"/>
  <c r="D270" i="7"/>
  <c r="A269" i="7"/>
  <c r="A269" i="8" s="1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70" i="8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70" i="7"/>
  <c r="A271" i="7"/>
  <c r="A267" i="3"/>
  <c r="A267" i="4" s="1"/>
  <c r="A268" i="3"/>
  <c r="A268" i="4" s="1"/>
  <c r="A269" i="3"/>
  <c r="A269" i="4" s="1"/>
  <c r="A270" i="3"/>
  <c r="A270" i="4" s="1"/>
  <c r="I268" i="3"/>
  <c r="I269" i="3"/>
  <c r="I270" i="3"/>
  <c r="H268" i="3"/>
  <c r="H269" i="3"/>
  <c r="H270" i="3"/>
  <c r="D269" i="3"/>
  <c r="D270" i="3"/>
  <c r="G269" i="3"/>
  <c r="G270" i="3"/>
  <c r="G4" i="8"/>
  <c r="D4" i="8"/>
  <c r="D4" i="11"/>
  <c r="G4" i="11"/>
  <c r="A266" i="10"/>
  <c r="A266" i="11" s="1"/>
  <c r="A15" i="11"/>
  <c r="A23" i="11"/>
  <c r="A31" i="11"/>
  <c r="A39" i="11"/>
  <c r="A47" i="11"/>
  <c r="A55" i="11"/>
  <c r="A63" i="11"/>
  <c r="A71" i="11"/>
  <c r="A79" i="11"/>
  <c r="A87" i="11"/>
  <c r="A95" i="11"/>
  <c r="A103" i="11"/>
  <c r="A111" i="11"/>
  <c r="A119" i="11"/>
  <c r="A127" i="11"/>
  <c r="A135" i="11"/>
  <c r="A143" i="11"/>
  <c r="A151" i="11"/>
  <c r="A159" i="11"/>
  <c r="A167" i="11"/>
  <c r="A175" i="11"/>
  <c r="A183" i="11"/>
  <c r="A191" i="11"/>
  <c r="A199" i="11"/>
  <c r="A207" i="11"/>
  <c r="A215" i="11"/>
  <c r="A223" i="11"/>
  <c r="A231" i="11"/>
  <c r="A239" i="11"/>
  <c r="A247" i="11"/>
  <c r="A255" i="11"/>
  <c r="A263" i="11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H21" i="7" s="1"/>
  <c r="I21" i="7" s="1"/>
  <c r="D22" i="7"/>
  <c r="H22" i="7" s="1"/>
  <c r="I22" i="7" s="1"/>
  <c r="D23" i="7"/>
  <c r="D24" i="7"/>
  <c r="D25" i="7"/>
  <c r="D26" i="7"/>
  <c r="D27" i="7"/>
  <c r="D28" i="7"/>
  <c r="D29" i="7"/>
  <c r="H29" i="7" s="1"/>
  <c r="I29" i="7" s="1"/>
  <c r="D30" i="7"/>
  <c r="H30" i="7" s="1"/>
  <c r="I30" i="7" s="1"/>
  <c r="D31" i="7"/>
  <c r="D32" i="7"/>
  <c r="D33" i="7"/>
  <c r="D34" i="7"/>
  <c r="D35" i="7"/>
  <c r="D36" i="7"/>
  <c r="D37" i="7"/>
  <c r="H37" i="7" s="1"/>
  <c r="I37" i="7" s="1"/>
  <c r="D38" i="7"/>
  <c r="H38" i="7" s="1"/>
  <c r="I38" i="7" s="1"/>
  <c r="D39" i="7"/>
  <c r="D40" i="7"/>
  <c r="D41" i="7"/>
  <c r="D42" i="7"/>
  <c r="D43" i="7"/>
  <c r="D44" i="7"/>
  <c r="D45" i="7"/>
  <c r="H45" i="7" s="1"/>
  <c r="I45" i="7" s="1"/>
  <c r="D46" i="7"/>
  <c r="H46" i="7" s="1"/>
  <c r="I46" i="7" s="1"/>
  <c r="D47" i="7"/>
  <c r="D48" i="7"/>
  <c r="D49" i="7"/>
  <c r="D50" i="7"/>
  <c r="D51" i="7"/>
  <c r="D52" i="7"/>
  <c r="D53" i="7"/>
  <c r="H53" i="7" s="1"/>
  <c r="I53" i="7" s="1"/>
  <c r="D54" i="7"/>
  <c r="H54" i="7" s="1"/>
  <c r="I54" i="7" s="1"/>
  <c r="D55" i="7"/>
  <c r="D56" i="7"/>
  <c r="D57" i="7"/>
  <c r="D58" i="7"/>
  <c r="D59" i="7"/>
  <c r="D60" i="7"/>
  <c r="D61" i="7"/>
  <c r="H61" i="7" s="1"/>
  <c r="I61" i="7" s="1"/>
  <c r="D62" i="7"/>
  <c r="H62" i="7" s="1"/>
  <c r="I62" i="7" s="1"/>
  <c r="D63" i="7"/>
  <c r="D64" i="7"/>
  <c r="D65" i="7"/>
  <c r="D66" i="7"/>
  <c r="D67" i="7"/>
  <c r="D68" i="7"/>
  <c r="D69" i="7"/>
  <c r="H69" i="7" s="1"/>
  <c r="I69" i="7" s="1"/>
  <c r="D70" i="7"/>
  <c r="H70" i="7" s="1"/>
  <c r="I70" i="7" s="1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H85" i="7" s="1"/>
  <c r="I85" i="7" s="1"/>
  <c r="D86" i="7"/>
  <c r="H86" i="7" s="1"/>
  <c r="I86" i="7" s="1"/>
  <c r="D87" i="7"/>
  <c r="D88" i="7"/>
  <c r="D89" i="7"/>
  <c r="D90" i="7"/>
  <c r="D91" i="7"/>
  <c r="D92" i="7"/>
  <c r="D93" i="7"/>
  <c r="H93" i="7" s="1"/>
  <c r="I93" i="7" s="1"/>
  <c r="D94" i="7"/>
  <c r="H94" i="7" s="1"/>
  <c r="I94" i="7" s="1"/>
  <c r="D95" i="7"/>
  <c r="D96" i="7"/>
  <c r="D97" i="7"/>
  <c r="D98" i="7"/>
  <c r="D99" i="7"/>
  <c r="D100" i="7"/>
  <c r="D101" i="7"/>
  <c r="H101" i="7" s="1"/>
  <c r="I101" i="7" s="1"/>
  <c r="D102" i="7"/>
  <c r="H102" i="7" s="1"/>
  <c r="I102" i="7" s="1"/>
  <c r="D103" i="7"/>
  <c r="D104" i="7"/>
  <c r="D105" i="7"/>
  <c r="D106" i="7"/>
  <c r="D107" i="7"/>
  <c r="D108" i="7"/>
  <c r="D109" i="7"/>
  <c r="H109" i="7" s="1"/>
  <c r="I109" i="7" s="1"/>
  <c r="D110" i="7"/>
  <c r="H110" i="7" s="1"/>
  <c r="I110" i="7" s="1"/>
  <c r="D111" i="7"/>
  <c r="D112" i="7"/>
  <c r="D113" i="7"/>
  <c r="D114" i="7"/>
  <c r="D115" i="7"/>
  <c r="D116" i="7"/>
  <c r="D117" i="7"/>
  <c r="H117" i="7" s="1"/>
  <c r="I117" i="7" s="1"/>
  <c r="D118" i="7"/>
  <c r="H118" i="7" s="1"/>
  <c r="I118" i="7" s="1"/>
  <c r="D119" i="7"/>
  <c r="D120" i="7"/>
  <c r="D121" i="7"/>
  <c r="D122" i="7"/>
  <c r="D123" i="7"/>
  <c r="D124" i="7"/>
  <c r="D125" i="7"/>
  <c r="H125" i="7" s="1"/>
  <c r="I125" i="7" s="1"/>
  <c r="D126" i="7"/>
  <c r="H126" i="7" s="1"/>
  <c r="I126" i="7" s="1"/>
  <c r="D127" i="7"/>
  <c r="D128" i="7"/>
  <c r="D129" i="7"/>
  <c r="D130" i="7"/>
  <c r="D131" i="7"/>
  <c r="D132" i="7"/>
  <c r="D133" i="7"/>
  <c r="H133" i="7" s="1"/>
  <c r="I133" i="7" s="1"/>
  <c r="D134" i="7"/>
  <c r="H134" i="7" s="1"/>
  <c r="I134" i="7" s="1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H149" i="7" s="1"/>
  <c r="I149" i="7" s="1"/>
  <c r="D150" i="7"/>
  <c r="H150" i="7" s="1"/>
  <c r="I150" i="7" s="1"/>
  <c r="D151" i="7"/>
  <c r="D152" i="7"/>
  <c r="D153" i="7"/>
  <c r="D154" i="7"/>
  <c r="D155" i="7"/>
  <c r="D156" i="7"/>
  <c r="D157" i="7"/>
  <c r="H157" i="7" s="1"/>
  <c r="I157" i="7" s="1"/>
  <c r="D158" i="7"/>
  <c r="H158" i="7" s="1"/>
  <c r="I158" i="7" s="1"/>
  <c r="D159" i="7"/>
  <c r="D160" i="7"/>
  <c r="D161" i="7"/>
  <c r="D162" i="7"/>
  <c r="D163" i="7"/>
  <c r="D164" i="7"/>
  <c r="D165" i="7"/>
  <c r="H165" i="7" s="1"/>
  <c r="I165" i="7" s="1"/>
  <c r="D166" i="7"/>
  <c r="H166" i="7" s="1"/>
  <c r="I166" i="7" s="1"/>
  <c r="D167" i="7"/>
  <c r="D168" i="7"/>
  <c r="D169" i="7"/>
  <c r="D170" i="7"/>
  <c r="D171" i="7"/>
  <c r="D172" i="7"/>
  <c r="D173" i="7"/>
  <c r="H173" i="7" s="1"/>
  <c r="I173" i="7" s="1"/>
  <c r="D174" i="7"/>
  <c r="H174" i="7" s="1"/>
  <c r="I174" i="7" s="1"/>
  <c r="D175" i="7"/>
  <c r="D176" i="7"/>
  <c r="D177" i="7"/>
  <c r="D178" i="7"/>
  <c r="D179" i="7"/>
  <c r="D180" i="7"/>
  <c r="D181" i="7"/>
  <c r="H181" i="7" s="1"/>
  <c r="I181" i="7" s="1"/>
  <c r="D182" i="7"/>
  <c r="H182" i="7" s="1"/>
  <c r="I182" i="7" s="1"/>
  <c r="D183" i="7"/>
  <c r="D184" i="7"/>
  <c r="D185" i="7"/>
  <c r="D186" i="7"/>
  <c r="D187" i="7"/>
  <c r="D188" i="7"/>
  <c r="D189" i="7"/>
  <c r="H189" i="7" s="1"/>
  <c r="I189" i="7" s="1"/>
  <c r="D190" i="7"/>
  <c r="H190" i="7" s="1"/>
  <c r="I190" i="7" s="1"/>
  <c r="D191" i="7"/>
  <c r="D192" i="7"/>
  <c r="D193" i="7"/>
  <c r="D194" i="7"/>
  <c r="D195" i="7"/>
  <c r="D196" i="7"/>
  <c r="D197" i="7"/>
  <c r="H197" i="7" s="1"/>
  <c r="I197" i="7" s="1"/>
  <c r="D198" i="7"/>
  <c r="H198" i="7" s="1"/>
  <c r="I198" i="7" s="1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H213" i="7" s="1"/>
  <c r="I213" i="7" s="1"/>
  <c r="D214" i="7"/>
  <c r="H214" i="7" s="1"/>
  <c r="I214" i="7" s="1"/>
  <c r="D215" i="7"/>
  <c r="D216" i="7"/>
  <c r="D217" i="7"/>
  <c r="D218" i="7"/>
  <c r="D219" i="7"/>
  <c r="D220" i="7"/>
  <c r="D221" i="7"/>
  <c r="H221" i="7" s="1"/>
  <c r="I221" i="7" s="1"/>
  <c r="D222" i="7"/>
  <c r="H222" i="7" s="1"/>
  <c r="I222" i="7" s="1"/>
  <c r="D223" i="7"/>
  <c r="D224" i="7"/>
  <c r="D225" i="7"/>
  <c r="D226" i="7"/>
  <c r="D227" i="7"/>
  <c r="D228" i="7"/>
  <c r="D229" i="7"/>
  <c r="H229" i="7" s="1"/>
  <c r="I229" i="7" s="1"/>
  <c r="D230" i="7"/>
  <c r="H230" i="7" s="1"/>
  <c r="I230" i="7" s="1"/>
  <c r="D231" i="7"/>
  <c r="D232" i="7"/>
  <c r="D233" i="7"/>
  <c r="D234" i="7"/>
  <c r="D235" i="7"/>
  <c r="D236" i="7"/>
  <c r="D237" i="7"/>
  <c r="H237" i="7" s="1"/>
  <c r="I237" i="7" s="1"/>
  <c r="D238" i="7"/>
  <c r="H238" i="7" s="1"/>
  <c r="I238" i="7" s="1"/>
  <c r="D239" i="7"/>
  <c r="D240" i="7"/>
  <c r="D241" i="7"/>
  <c r="D242" i="7"/>
  <c r="D243" i="7"/>
  <c r="D244" i="7"/>
  <c r="D245" i="7"/>
  <c r="H245" i="7" s="1"/>
  <c r="I245" i="7" s="1"/>
  <c r="D246" i="7"/>
  <c r="H246" i="7" s="1"/>
  <c r="I246" i="7" s="1"/>
  <c r="D247" i="7"/>
  <c r="D248" i="7"/>
  <c r="D249" i="7"/>
  <c r="D250" i="7"/>
  <c r="D251" i="7"/>
  <c r="D252" i="7"/>
  <c r="D253" i="7"/>
  <c r="H253" i="7" s="1"/>
  <c r="I253" i="7" s="1"/>
  <c r="D254" i="7"/>
  <c r="H254" i="7" s="1"/>
  <c r="I254" i="7" s="1"/>
  <c r="D255" i="7"/>
  <c r="D256" i="7"/>
  <c r="D257" i="7"/>
  <c r="D258" i="7"/>
  <c r="D259" i="7"/>
  <c r="D260" i="7"/>
  <c r="D261" i="7"/>
  <c r="H261" i="7" s="1"/>
  <c r="I261" i="7" s="1"/>
  <c r="D262" i="7"/>
  <c r="H262" i="7" s="1"/>
  <c r="I262" i="7" s="1"/>
  <c r="D263" i="7"/>
  <c r="D264" i="7"/>
  <c r="D265" i="7"/>
  <c r="G9" i="7"/>
  <c r="H9" i="7" s="1"/>
  <c r="I9" i="7" s="1"/>
  <c r="G10" i="7"/>
  <c r="H10" i="7" s="1"/>
  <c r="I10" i="7" s="1"/>
  <c r="G11" i="7"/>
  <c r="G12" i="7"/>
  <c r="H12" i="7" s="1"/>
  <c r="I12" i="7" s="1"/>
  <c r="G13" i="7"/>
  <c r="G14" i="7"/>
  <c r="G15" i="7"/>
  <c r="G16" i="7"/>
  <c r="H16" i="7" s="1"/>
  <c r="I16" i="7" s="1"/>
  <c r="G17" i="7"/>
  <c r="H17" i="7" s="1"/>
  <c r="I17" i="7" s="1"/>
  <c r="G18" i="7"/>
  <c r="H18" i="7" s="1"/>
  <c r="I18" i="7" s="1"/>
  <c r="G19" i="7"/>
  <c r="G20" i="7"/>
  <c r="H20" i="7" s="1"/>
  <c r="I20" i="7" s="1"/>
  <c r="G21" i="7"/>
  <c r="G22" i="7"/>
  <c r="G23" i="7"/>
  <c r="G24" i="7"/>
  <c r="H24" i="7" s="1"/>
  <c r="I24" i="7" s="1"/>
  <c r="G25" i="7"/>
  <c r="H25" i="7" s="1"/>
  <c r="I25" i="7" s="1"/>
  <c r="G26" i="7"/>
  <c r="H26" i="7" s="1"/>
  <c r="I26" i="7" s="1"/>
  <c r="G27" i="7"/>
  <c r="G28" i="7"/>
  <c r="H28" i="7" s="1"/>
  <c r="I28" i="7" s="1"/>
  <c r="G29" i="7"/>
  <c r="G30" i="7"/>
  <c r="G31" i="7"/>
  <c r="G32" i="7"/>
  <c r="H32" i="7" s="1"/>
  <c r="I32" i="7" s="1"/>
  <c r="G33" i="7"/>
  <c r="H33" i="7" s="1"/>
  <c r="I33" i="7" s="1"/>
  <c r="G34" i="7"/>
  <c r="H34" i="7" s="1"/>
  <c r="I34" i="7" s="1"/>
  <c r="G35" i="7"/>
  <c r="G36" i="7"/>
  <c r="G37" i="7"/>
  <c r="G38" i="7"/>
  <c r="G39" i="7"/>
  <c r="G40" i="7"/>
  <c r="H40" i="7" s="1"/>
  <c r="I40" i="7" s="1"/>
  <c r="G41" i="7"/>
  <c r="H41" i="7" s="1"/>
  <c r="I41" i="7" s="1"/>
  <c r="G42" i="7"/>
  <c r="H42" i="7" s="1"/>
  <c r="I42" i="7" s="1"/>
  <c r="G43" i="7"/>
  <c r="G44" i="7"/>
  <c r="H44" i="7" s="1"/>
  <c r="I44" i="7" s="1"/>
  <c r="G45" i="7"/>
  <c r="G46" i="7"/>
  <c r="G47" i="7"/>
  <c r="G48" i="7"/>
  <c r="H48" i="7" s="1"/>
  <c r="I48" i="7" s="1"/>
  <c r="G49" i="7"/>
  <c r="H49" i="7" s="1"/>
  <c r="I49" i="7" s="1"/>
  <c r="G50" i="7"/>
  <c r="H50" i="7" s="1"/>
  <c r="I50" i="7" s="1"/>
  <c r="G51" i="7"/>
  <c r="G52" i="7"/>
  <c r="H52" i="7" s="1"/>
  <c r="I52" i="7" s="1"/>
  <c r="G53" i="7"/>
  <c r="G54" i="7"/>
  <c r="G55" i="7"/>
  <c r="G56" i="7"/>
  <c r="H56" i="7" s="1"/>
  <c r="I56" i="7" s="1"/>
  <c r="G57" i="7"/>
  <c r="H57" i="7" s="1"/>
  <c r="I57" i="7" s="1"/>
  <c r="G58" i="7"/>
  <c r="H58" i="7" s="1"/>
  <c r="I58" i="7" s="1"/>
  <c r="G59" i="7"/>
  <c r="G60" i="7"/>
  <c r="G61" i="7"/>
  <c r="G62" i="7"/>
  <c r="G63" i="7"/>
  <c r="G64" i="7"/>
  <c r="H64" i="7" s="1"/>
  <c r="I64" i="7" s="1"/>
  <c r="G65" i="7"/>
  <c r="H65" i="7" s="1"/>
  <c r="I65" i="7" s="1"/>
  <c r="G66" i="7"/>
  <c r="H66" i="7" s="1"/>
  <c r="I66" i="7" s="1"/>
  <c r="G67" i="7"/>
  <c r="G68" i="7"/>
  <c r="G69" i="7"/>
  <c r="G70" i="7"/>
  <c r="G71" i="7"/>
  <c r="G72" i="7"/>
  <c r="H72" i="7" s="1"/>
  <c r="I72" i="7" s="1"/>
  <c r="G73" i="7"/>
  <c r="H73" i="7" s="1"/>
  <c r="I73" i="7" s="1"/>
  <c r="G74" i="7"/>
  <c r="H74" i="7" s="1"/>
  <c r="I74" i="7" s="1"/>
  <c r="G75" i="7"/>
  <c r="G76" i="7"/>
  <c r="H76" i="7" s="1"/>
  <c r="I76" i="7" s="1"/>
  <c r="G77" i="7"/>
  <c r="G78" i="7"/>
  <c r="G79" i="7"/>
  <c r="G80" i="7"/>
  <c r="H80" i="7" s="1"/>
  <c r="I80" i="7" s="1"/>
  <c r="G81" i="7"/>
  <c r="H81" i="7" s="1"/>
  <c r="I81" i="7" s="1"/>
  <c r="G82" i="7"/>
  <c r="H82" i="7" s="1"/>
  <c r="I82" i="7" s="1"/>
  <c r="G83" i="7"/>
  <c r="G84" i="7"/>
  <c r="H84" i="7" s="1"/>
  <c r="I84" i="7" s="1"/>
  <c r="G85" i="7"/>
  <c r="G86" i="7"/>
  <c r="G87" i="7"/>
  <c r="G88" i="7"/>
  <c r="H88" i="7" s="1"/>
  <c r="I88" i="7" s="1"/>
  <c r="G89" i="7"/>
  <c r="H89" i="7" s="1"/>
  <c r="I89" i="7" s="1"/>
  <c r="G90" i="7"/>
  <c r="H90" i="7" s="1"/>
  <c r="I90" i="7" s="1"/>
  <c r="G91" i="7"/>
  <c r="G92" i="7"/>
  <c r="H92" i="7" s="1"/>
  <c r="I92" i="7" s="1"/>
  <c r="G93" i="7"/>
  <c r="G94" i="7"/>
  <c r="G95" i="7"/>
  <c r="G96" i="7"/>
  <c r="H96" i="7" s="1"/>
  <c r="I96" i="7" s="1"/>
  <c r="G97" i="7"/>
  <c r="H97" i="7" s="1"/>
  <c r="I97" i="7" s="1"/>
  <c r="G98" i="7"/>
  <c r="H98" i="7" s="1"/>
  <c r="I98" i="7" s="1"/>
  <c r="G99" i="7"/>
  <c r="G100" i="7"/>
  <c r="G101" i="7"/>
  <c r="G102" i="7"/>
  <c r="G103" i="7"/>
  <c r="G104" i="7"/>
  <c r="H104" i="7" s="1"/>
  <c r="I104" i="7" s="1"/>
  <c r="G105" i="7"/>
  <c r="H105" i="7" s="1"/>
  <c r="I105" i="7" s="1"/>
  <c r="G106" i="7"/>
  <c r="H106" i="7" s="1"/>
  <c r="I106" i="7" s="1"/>
  <c r="G107" i="7"/>
  <c r="G108" i="7"/>
  <c r="H108" i="7" s="1"/>
  <c r="I108" i="7" s="1"/>
  <c r="G109" i="7"/>
  <c r="G110" i="7"/>
  <c r="G111" i="7"/>
  <c r="G112" i="7"/>
  <c r="H112" i="7" s="1"/>
  <c r="I112" i="7" s="1"/>
  <c r="G113" i="7"/>
  <c r="H113" i="7" s="1"/>
  <c r="I113" i="7" s="1"/>
  <c r="G114" i="7"/>
  <c r="H114" i="7" s="1"/>
  <c r="I114" i="7" s="1"/>
  <c r="G115" i="7"/>
  <c r="G116" i="7"/>
  <c r="H116" i="7" s="1"/>
  <c r="I116" i="7" s="1"/>
  <c r="G117" i="7"/>
  <c r="G118" i="7"/>
  <c r="G119" i="7"/>
  <c r="G120" i="7"/>
  <c r="H120" i="7" s="1"/>
  <c r="I120" i="7" s="1"/>
  <c r="G121" i="7"/>
  <c r="H121" i="7" s="1"/>
  <c r="I121" i="7" s="1"/>
  <c r="G122" i="7"/>
  <c r="H122" i="7" s="1"/>
  <c r="I122" i="7" s="1"/>
  <c r="G123" i="7"/>
  <c r="G124" i="7"/>
  <c r="G125" i="7"/>
  <c r="G126" i="7"/>
  <c r="G127" i="7"/>
  <c r="G128" i="7"/>
  <c r="H128" i="7" s="1"/>
  <c r="I128" i="7" s="1"/>
  <c r="G129" i="7"/>
  <c r="H129" i="7" s="1"/>
  <c r="I129" i="7" s="1"/>
  <c r="G130" i="7"/>
  <c r="H130" i="7" s="1"/>
  <c r="I130" i="7" s="1"/>
  <c r="G131" i="7"/>
  <c r="G132" i="7"/>
  <c r="G133" i="7"/>
  <c r="G134" i="7"/>
  <c r="G135" i="7"/>
  <c r="G136" i="7"/>
  <c r="H136" i="7" s="1"/>
  <c r="I136" i="7" s="1"/>
  <c r="G137" i="7"/>
  <c r="H137" i="7" s="1"/>
  <c r="I137" i="7" s="1"/>
  <c r="G138" i="7"/>
  <c r="H138" i="7" s="1"/>
  <c r="I138" i="7" s="1"/>
  <c r="G139" i="7"/>
  <c r="G140" i="7"/>
  <c r="H140" i="7" s="1"/>
  <c r="I140" i="7" s="1"/>
  <c r="G141" i="7"/>
  <c r="G142" i="7"/>
  <c r="G143" i="7"/>
  <c r="G144" i="7"/>
  <c r="H144" i="7" s="1"/>
  <c r="I144" i="7" s="1"/>
  <c r="G145" i="7"/>
  <c r="H145" i="7" s="1"/>
  <c r="I145" i="7" s="1"/>
  <c r="G146" i="7"/>
  <c r="H146" i="7" s="1"/>
  <c r="I146" i="7" s="1"/>
  <c r="G147" i="7"/>
  <c r="G148" i="7"/>
  <c r="H148" i="7" s="1"/>
  <c r="I148" i="7" s="1"/>
  <c r="G149" i="7"/>
  <c r="G150" i="7"/>
  <c r="G151" i="7"/>
  <c r="G152" i="7"/>
  <c r="H152" i="7" s="1"/>
  <c r="I152" i="7" s="1"/>
  <c r="G153" i="7"/>
  <c r="H153" i="7" s="1"/>
  <c r="I153" i="7" s="1"/>
  <c r="G154" i="7"/>
  <c r="H154" i="7" s="1"/>
  <c r="I154" i="7" s="1"/>
  <c r="G155" i="7"/>
  <c r="G156" i="7"/>
  <c r="H156" i="7" s="1"/>
  <c r="I156" i="7" s="1"/>
  <c r="G157" i="7"/>
  <c r="G158" i="7"/>
  <c r="G159" i="7"/>
  <c r="G160" i="7"/>
  <c r="H160" i="7" s="1"/>
  <c r="I160" i="7" s="1"/>
  <c r="G161" i="7"/>
  <c r="H161" i="7" s="1"/>
  <c r="I161" i="7" s="1"/>
  <c r="G162" i="7"/>
  <c r="H162" i="7" s="1"/>
  <c r="I162" i="7" s="1"/>
  <c r="G163" i="7"/>
  <c r="G164" i="7"/>
  <c r="G165" i="7"/>
  <c r="G166" i="7"/>
  <c r="G167" i="7"/>
  <c r="G168" i="7"/>
  <c r="H168" i="7" s="1"/>
  <c r="I168" i="7" s="1"/>
  <c r="G169" i="7"/>
  <c r="H169" i="7" s="1"/>
  <c r="I169" i="7" s="1"/>
  <c r="G170" i="7"/>
  <c r="H170" i="7" s="1"/>
  <c r="I170" i="7" s="1"/>
  <c r="G171" i="7"/>
  <c r="G172" i="7"/>
  <c r="H172" i="7" s="1"/>
  <c r="I172" i="7" s="1"/>
  <c r="G173" i="7"/>
  <c r="G174" i="7"/>
  <c r="G175" i="7"/>
  <c r="G176" i="7"/>
  <c r="H176" i="7" s="1"/>
  <c r="I176" i="7" s="1"/>
  <c r="G177" i="7"/>
  <c r="H177" i="7" s="1"/>
  <c r="I177" i="7" s="1"/>
  <c r="G178" i="7"/>
  <c r="H178" i="7" s="1"/>
  <c r="I178" i="7" s="1"/>
  <c r="G179" i="7"/>
  <c r="G180" i="7"/>
  <c r="H180" i="7" s="1"/>
  <c r="I180" i="7" s="1"/>
  <c r="G181" i="7"/>
  <c r="G182" i="7"/>
  <c r="G183" i="7"/>
  <c r="G184" i="7"/>
  <c r="H184" i="7" s="1"/>
  <c r="I184" i="7" s="1"/>
  <c r="G185" i="7"/>
  <c r="H185" i="7" s="1"/>
  <c r="I185" i="7" s="1"/>
  <c r="G186" i="7"/>
  <c r="H186" i="7" s="1"/>
  <c r="I186" i="7" s="1"/>
  <c r="G187" i="7"/>
  <c r="G188" i="7"/>
  <c r="G189" i="7"/>
  <c r="G190" i="7"/>
  <c r="G191" i="7"/>
  <c r="G192" i="7"/>
  <c r="H192" i="7" s="1"/>
  <c r="I192" i="7" s="1"/>
  <c r="G193" i="7"/>
  <c r="H193" i="7" s="1"/>
  <c r="I193" i="7" s="1"/>
  <c r="G194" i="7"/>
  <c r="H194" i="7" s="1"/>
  <c r="I194" i="7" s="1"/>
  <c r="G195" i="7"/>
  <c r="G196" i="7"/>
  <c r="G197" i="7"/>
  <c r="G198" i="7"/>
  <c r="G199" i="7"/>
  <c r="G200" i="7"/>
  <c r="H200" i="7" s="1"/>
  <c r="I200" i="7" s="1"/>
  <c r="G201" i="7"/>
  <c r="H201" i="7" s="1"/>
  <c r="I201" i="7" s="1"/>
  <c r="G202" i="7"/>
  <c r="H202" i="7" s="1"/>
  <c r="I202" i="7" s="1"/>
  <c r="G203" i="7"/>
  <c r="G204" i="7"/>
  <c r="H204" i="7" s="1"/>
  <c r="I204" i="7" s="1"/>
  <c r="G205" i="7"/>
  <c r="G206" i="7"/>
  <c r="G207" i="7"/>
  <c r="G208" i="7"/>
  <c r="H208" i="7" s="1"/>
  <c r="I208" i="7" s="1"/>
  <c r="G209" i="7"/>
  <c r="H209" i="7" s="1"/>
  <c r="I209" i="7" s="1"/>
  <c r="G210" i="7"/>
  <c r="H210" i="7" s="1"/>
  <c r="I210" i="7" s="1"/>
  <c r="G211" i="7"/>
  <c r="G212" i="7"/>
  <c r="H212" i="7" s="1"/>
  <c r="I212" i="7" s="1"/>
  <c r="G213" i="7"/>
  <c r="G214" i="7"/>
  <c r="G215" i="7"/>
  <c r="G216" i="7"/>
  <c r="H216" i="7" s="1"/>
  <c r="I216" i="7" s="1"/>
  <c r="G217" i="7"/>
  <c r="H217" i="7" s="1"/>
  <c r="I217" i="7" s="1"/>
  <c r="G218" i="7"/>
  <c r="H218" i="7" s="1"/>
  <c r="I218" i="7" s="1"/>
  <c r="G219" i="7"/>
  <c r="G220" i="7"/>
  <c r="H220" i="7" s="1"/>
  <c r="I220" i="7" s="1"/>
  <c r="G221" i="7"/>
  <c r="G222" i="7"/>
  <c r="G223" i="7"/>
  <c r="G224" i="7"/>
  <c r="H224" i="7" s="1"/>
  <c r="I224" i="7" s="1"/>
  <c r="G225" i="7"/>
  <c r="H225" i="7" s="1"/>
  <c r="I225" i="7" s="1"/>
  <c r="G226" i="7"/>
  <c r="H226" i="7" s="1"/>
  <c r="I226" i="7" s="1"/>
  <c r="G227" i="7"/>
  <c r="G228" i="7"/>
  <c r="G229" i="7"/>
  <c r="G230" i="7"/>
  <c r="G231" i="7"/>
  <c r="G232" i="7"/>
  <c r="H232" i="7" s="1"/>
  <c r="I232" i="7" s="1"/>
  <c r="G233" i="7"/>
  <c r="H233" i="7" s="1"/>
  <c r="I233" i="7" s="1"/>
  <c r="G234" i="7"/>
  <c r="H234" i="7" s="1"/>
  <c r="I234" i="7" s="1"/>
  <c r="G235" i="7"/>
  <c r="G236" i="7"/>
  <c r="H236" i="7" s="1"/>
  <c r="I236" i="7" s="1"/>
  <c r="G237" i="7"/>
  <c r="G238" i="7"/>
  <c r="G239" i="7"/>
  <c r="G240" i="7"/>
  <c r="H240" i="7" s="1"/>
  <c r="I240" i="7" s="1"/>
  <c r="G241" i="7"/>
  <c r="H241" i="7" s="1"/>
  <c r="I241" i="7" s="1"/>
  <c r="G242" i="7"/>
  <c r="H242" i="7" s="1"/>
  <c r="I242" i="7" s="1"/>
  <c r="G243" i="7"/>
  <c r="G244" i="7"/>
  <c r="H244" i="7" s="1"/>
  <c r="I244" i="7" s="1"/>
  <c r="G245" i="7"/>
  <c r="G246" i="7"/>
  <c r="G247" i="7"/>
  <c r="G248" i="7"/>
  <c r="H248" i="7" s="1"/>
  <c r="I248" i="7" s="1"/>
  <c r="G249" i="7"/>
  <c r="H249" i="7" s="1"/>
  <c r="I249" i="7" s="1"/>
  <c r="G250" i="7"/>
  <c r="H250" i="7" s="1"/>
  <c r="I250" i="7" s="1"/>
  <c r="G251" i="7"/>
  <c r="G252" i="7"/>
  <c r="G253" i="7"/>
  <c r="G254" i="7"/>
  <c r="G255" i="7"/>
  <c r="G256" i="7"/>
  <c r="H256" i="7" s="1"/>
  <c r="I256" i="7" s="1"/>
  <c r="G257" i="7"/>
  <c r="H257" i="7" s="1"/>
  <c r="I257" i="7" s="1"/>
  <c r="G258" i="7"/>
  <c r="H258" i="7" s="1"/>
  <c r="I258" i="7" s="1"/>
  <c r="G259" i="7"/>
  <c r="G260" i="7"/>
  <c r="G261" i="7"/>
  <c r="G262" i="7"/>
  <c r="G263" i="7"/>
  <c r="G264" i="7"/>
  <c r="H264" i="7" s="1"/>
  <c r="I264" i="7" s="1"/>
  <c r="G265" i="7"/>
  <c r="H265" i="7" s="1"/>
  <c r="I265" i="7" s="1"/>
  <c r="G266" i="7"/>
  <c r="H266" i="7" s="1"/>
  <c r="I266" i="7" s="1"/>
  <c r="G267" i="7"/>
  <c r="H11" i="7"/>
  <c r="I11" i="7" s="1"/>
  <c r="H13" i="7"/>
  <c r="I13" i="7" s="1"/>
  <c r="H14" i="7"/>
  <c r="I14" i="7" s="1"/>
  <c r="H15" i="7"/>
  <c r="H23" i="7"/>
  <c r="H27" i="7"/>
  <c r="I27" i="7" s="1"/>
  <c r="H31" i="7"/>
  <c r="I31" i="7" s="1"/>
  <c r="H36" i="7"/>
  <c r="H39" i="7"/>
  <c r="I39" i="7" s="1"/>
  <c r="H43" i="7"/>
  <c r="I43" i="7" s="1"/>
  <c r="H47" i="7"/>
  <c r="I47" i="7" s="1"/>
  <c r="H55" i="7"/>
  <c r="H59" i="7"/>
  <c r="I59" i="7" s="1"/>
  <c r="H60" i="7"/>
  <c r="I60" i="7" s="1"/>
  <c r="H63" i="7"/>
  <c r="I63" i="7" s="1"/>
  <c r="H67" i="7"/>
  <c r="I67" i="7" s="1"/>
  <c r="H68" i="7"/>
  <c r="I68" i="7" s="1"/>
  <c r="H71" i="7"/>
  <c r="H75" i="7"/>
  <c r="I75" i="7" s="1"/>
  <c r="H77" i="7"/>
  <c r="I77" i="7" s="1"/>
  <c r="H78" i="7"/>
  <c r="I78" i="7" s="1"/>
  <c r="H79" i="7"/>
  <c r="I79" i="7" s="1"/>
  <c r="H87" i="7"/>
  <c r="I87" i="7" s="1"/>
  <c r="H91" i="7"/>
  <c r="I91" i="7" s="1"/>
  <c r="H95" i="7"/>
  <c r="I95" i="7" s="1"/>
  <c r="H100" i="7"/>
  <c r="I100" i="7" s="1"/>
  <c r="H103" i="7"/>
  <c r="I103" i="7" s="1"/>
  <c r="H107" i="7"/>
  <c r="I107" i="7" s="1"/>
  <c r="H111" i="7"/>
  <c r="I111" i="7" s="1"/>
  <c r="H119" i="7"/>
  <c r="H123" i="7"/>
  <c r="I123" i="7" s="1"/>
  <c r="H124" i="7"/>
  <c r="I124" i="7" s="1"/>
  <c r="H127" i="7"/>
  <c r="I127" i="7" s="1"/>
  <c r="H131" i="7"/>
  <c r="I131" i="7" s="1"/>
  <c r="H132" i="7"/>
  <c r="I132" i="7" s="1"/>
  <c r="H135" i="7"/>
  <c r="H139" i="7"/>
  <c r="H141" i="7"/>
  <c r="I141" i="7" s="1"/>
  <c r="H142" i="7"/>
  <c r="I142" i="7" s="1"/>
  <c r="H143" i="7"/>
  <c r="H151" i="7"/>
  <c r="H155" i="7"/>
  <c r="I155" i="7" s="1"/>
  <c r="H159" i="7"/>
  <c r="I159" i="7" s="1"/>
  <c r="H164" i="7"/>
  <c r="I164" i="7" s="1"/>
  <c r="H167" i="7"/>
  <c r="I167" i="7" s="1"/>
  <c r="H171" i="7"/>
  <c r="I171" i="7" s="1"/>
  <c r="H175" i="7"/>
  <c r="I175" i="7" s="1"/>
  <c r="H183" i="7"/>
  <c r="H187" i="7"/>
  <c r="I187" i="7" s="1"/>
  <c r="H188" i="7"/>
  <c r="I188" i="7" s="1"/>
  <c r="H191" i="7"/>
  <c r="I191" i="7" s="1"/>
  <c r="H195" i="7"/>
  <c r="I195" i="7" s="1"/>
  <c r="H196" i="7"/>
  <c r="I196" i="7" s="1"/>
  <c r="H199" i="7"/>
  <c r="I199" i="7" s="1"/>
  <c r="H203" i="7"/>
  <c r="I203" i="7" s="1"/>
  <c r="H205" i="7"/>
  <c r="I205" i="7" s="1"/>
  <c r="H206" i="7"/>
  <c r="I206" i="7" s="1"/>
  <c r="H207" i="7"/>
  <c r="I207" i="7" s="1"/>
  <c r="H215" i="7"/>
  <c r="I215" i="7" s="1"/>
  <c r="H219" i="7"/>
  <c r="I219" i="7" s="1"/>
  <c r="H223" i="7"/>
  <c r="I223" i="7" s="1"/>
  <c r="H228" i="7"/>
  <c r="I228" i="7" s="1"/>
  <c r="H231" i="7"/>
  <c r="I231" i="7" s="1"/>
  <c r="H235" i="7"/>
  <c r="I235" i="7" s="1"/>
  <c r="H239" i="7"/>
  <c r="I239" i="7" s="1"/>
  <c r="H247" i="7"/>
  <c r="H251" i="7"/>
  <c r="I251" i="7" s="1"/>
  <c r="H252" i="7"/>
  <c r="I252" i="7" s="1"/>
  <c r="H255" i="7"/>
  <c r="I255" i="7" s="1"/>
  <c r="H259" i="7"/>
  <c r="I259" i="7" s="1"/>
  <c r="H260" i="7"/>
  <c r="I260" i="7" s="1"/>
  <c r="H263" i="7"/>
  <c r="I15" i="7"/>
  <c r="I23" i="7"/>
  <c r="I55" i="7"/>
  <c r="I71" i="7"/>
  <c r="I119" i="7"/>
  <c r="I135" i="7"/>
  <c r="I143" i="7"/>
  <c r="I151" i="7"/>
  <c r="I183" i="7"/>
  <c r="I247" i="7"/>
  <c r="I263" i="7"/>
  <c r="I36" i="7"/>
  <c r="I139" i="7"/>
  <c r="A8" i="10"/>
  <c r="A8" i="11" s="1"/>
  <c r="A9" i="10"/>
  <c r="A9" i="11" s="1"/>
  <c r="E6" i="1"/>
  <c r="E6" i="6"/>
  <c r="E6" i="9"/>
  <c r="E7" i="1"/>
  <c r="E7" i="9"/>
  <c r="E7" i="6"/>
  <c r="F9" i="11"/>
  <c r="F10" i="11"/>
  <c r="G10" i="11" s="1"/>
  <c r="F11" i="11"/>
  <c r="F12" i="11"/>
  <c r="F13" i="11"/>
  <c r="F14" i="11"/>
  <c r="G14" i="11" s="1"/>
  <c r="F15" i="11"/>
  <c r="F16" i="11"/>
  <c r="G16" i="11" s="1"/>
  <c r="F17" i="11"/>
  <c r="F18" i="11"/>
  <c r="F19" i="11"/>
  <c r="F20" i="11"/>
  <c r="F21" i="11"/>
  <c r="F22" i="11"/>
  <c r="G22" i="11" s="1"/>
  <c r="F23" i="11"/>
  <c r="F24" i="11"/>
  <c r="G24" i="11" s="1"/>
  <c r="F25" i="11"/>
  <c r="G25" i="11" s="1"/>
  <c r="F26" i="11"/>
  <c r="G26" i="11" s="1"/>
  <c r="F27" i="11"/>
  <c r="F28" i="11"/>
  <c r="F29" i="11"/>
  <c r="F30" i="11"/>
  <c r="F31" i="11"/>
  <c r="F32" i="11"/>
  <c r="G32" i="11" s="1"/>
  <c r="F33" i="11"/>
  <c r="F34" i="11"/>
  <c r="F35" i="11"/>
  <c r="F36" i="11"/>
  <c r="F37" i="11"/>
  <c r="F38" i="11"/>
  <c r="G38" i="11" s="1"/>
  <c r="F39" i="11"/>
  <c r="F40" i="11"/>
  <c r="G40" i="11" s="1"/>
  <c r="F41" i="11"/>
  <c r="F42" i="11"/>
  <c r="G42" i="11" s="1"/>
  <c r="F43" i="11"/>
  <c r="F44" i="11"/>
  <c r="F45" i="11"/>
  <c r="F46" i="11"/>
  <c r="G46" i="11" s="1"/>
  <c r="F47" i="11"/>
  <c r="F48" i="11"/>
  <c r="F49" i="11"/>
  <c r="G49" i="11" s="1"/>
  <c r="F50" i="11"/>
  <c r="G50" i="11" s="1"/>
  <c r="F51" i="11"/>
  <c r="F52" i="11"/>
  <c r="F53" i="11"/>
  <c r="F54" i="11"/>
  <c r="G54" i="11" s="1"/>
  <c r="F55" i="11"/>
  <c r="F56" i="11"/>
  <c r="F57" i="11"/>
  <c r="F58" i="11"/>
  <c r="G58" i="11" s="1"/>
  <c r="F59" i="11"/>
  <c r="F60" i="11"/>
  <c r="F61" i="11"/>
  <c r="F62" i="11"/>
  <c r="G62" i="11" s="1"/>
  <c r="F63" i="11"/>
  <c r="F64" i="11"/>
  <c r="G64" i="11" s="1"/>
  <c r="F65" i="11"/>
  <c r="G65" i="11" s="1"/>
  <c r="F66" i="11"/>
  <c r="G66" i="11" s="1"/>
  <c r="F67" i="11"/>
  <c r="F68" i="11"/>
  <c r="F69" i="11"/>
  <c r="F70" i="11"/>
  <c r="G70" i="11" s="1"/>
  <c r="F71" i="11"/>
  <c r="F72" i="11"/>
  <c r="G72" i="11" s="1"/>
  <c r="F73" i="11"/>
  <c r="F74" i="11"/>
  <c r="G74" i="11" s="1"/>
  <c r="F75" i="11"/>
  <c r="F76" i="11"/>
  <c r="F77" i="11"/>
  <c r="F78" i="11"/>
  <c r="F79" i="11"/>
  <c r="F80" i="11"/>
  <c r="G80" i="11" s="1"/>
  <c r="F81" i="11"/>
  <c r="F82" i="11"/>
  <c r="G82" i="11" s="1"/>
  <c r="H82" i="11" s="1"/>
  <c r="I82" i="11" s="1"/>
  <c r="F83" i="11"/>
  <c r="F84" i="11"/>
  <c r="F85" i="11"/>
  <c r="F86" i="11"/>
  <c r="F87" i="11"/>
  <c r="F88" i="11"/>
  <c r="G88" i="11" s="1"/>
  <c r="F89" i="11"/>
  <c r="G89" i="11" s="1"/>
  <c r="F90" i="11"/>
  <c r="F91" i="11"/>
  <c r="F92" i="11"/>
  <c r="F93" i="11"/>
  <c r="F94" i="11"/>
  <c r="G94" i="11" s="1"/>
  <c r="F95" i="11"/>
  <c r="F96" i="11"/>
  <c r="G96" i="11" s="1"/>
  <c r="F97" i="11"/>
  <c r="F98" i="11"/>
  <c r="G98" i="11" s="1"/>
  <c r="F99" i="11"/>
  <c r="F100" i="11"/>
  <c r="F101" i="11"/>
  <c r="F102" i="11"/>
  <c r="G102" i="11" s="1"/>
  <c r="F103" i="11"/>
  <c r="F104" i="11"/>
  <c r="F105" i="11"/>
  <c r="F106" i="11"/>
  <c r="G106" i="11" s="1"/>
  <c r="F107" i="11"/>
  <c r="F108" i="11"/>
  <c r="F109" i="11"/>
  <c r="F110" i="11"/>
  <c r="G110" i="11" s="1"/>
  <c r="F111" i="11"/>
  <c r="F112" i="11"/>
  <c r="G112" i="11" s="1"/>
  <c r="F113" i="11"/>
  <c r="G113" i="11" s="1"/>
  <c r="F114" i="11"/>
  <c r="G114" i="11" s="1"/>
  <c r="F115" i="11"/>
  <c r="F116" i="11"/>
  <c r="F117" i="11"/>
  <c r="F118" i="11"/>
  <c r="G118" i="11" s="1"/>
  <c r="F119" i="11"/>
  <c r="F120" i="11"/>
  <c r="G120" i="11" s="1"/>
  <c r="F121" i="11"/>
  <c r="F122" i="11"/>
  <c r="G122" i="11" s="1"/>
  <c r="F123" i="11"/>
  <c r="F124" i="11"/>
  <c r="F125" i="11"/>
  <c r="F126" i="11"/>
  <c r="F127" i="11"/>
  <c r="F128" i="11"/>
  <c r="G128" i="11" s="1"/>
  <c r="F129" i="11"/>
  <c r="F130" i="11"/>
  <c r="G130" i="11" s="1"/>
  <c r="F131" i="11"/>
  <c r="F132" i="11"/>
  <c r="F133" i="11"/>
  <c r="F134" i="11"/>
  <c r="G134" i="11" s="1"/>
  <c r="F135" i="11"/>
  <c r="F136" i="11"/>
  <c r="G136" i="11" s="1"/>
  <c r="F137" i="11"/>
  <c r="G137" i="11" s="1"/>
  <c r="F138" i="11"/>
  <c r="G138" i="11" s="1"/>
  <c r="F139" i="11"/>
  <c r="F140" i="11"/>
  <c r="F141" i="11"/>
  <c r="F142" i="11"/>
  <c r="G142" i="11" s="1"/>
  <c r="F143" i="11"/>
  <c r="F144" i="11"/>
  <c r="G144" i="11" s="1"/>
  <c r="F145" i="11"/>
  <c r="F146" i="11"/>
  <c r="G146" i="11" s="1"/>
  <c r="F147" i="11"/>
  <c r="F148" i="11"/>
  <c r="F149" i="11"/>
  <c r="F150" i="11"/>
  <c r="G150" i="11" s="1"/>
  <c r="F151" i="11"/>
  <c r="F152" i="11"/>
  <c r="G152" i="11" s="1"/>
  <c r="F153" i="11"/>
  <c r="G153" i="11" s="1"/>
  <c r="F154" i="11"/>
  <c r="G154" i="11" s="1"/>
  <c r="F155" i="11"/>
  <c r="F156" i="11"/>
  <c r="F157" i="11"/>
  <c r="F158" i="11"/>
  <c r="G158" i="11" s="1"/>
  <c r="F159" i="11"/>
  <c r="F160" i="11"/>
  <c r="G160" i="11" s="1"/>
  <c r="F161" i="11"/>
  <c r="G161" i="11" s="1"/>
  <c r="F162" i="11"/>
  <c r="G162" i="11" s="1"/>
  <c r="F163" i="11"/>
  <c r="F164" i="11"/>
  <c r="F165" i="11"/>
  <c r="F166" i="11"/>
  <c r="G166" i="11" s="1"/>
  <c r="F167" i="11"/>
  <c r="F168" i="11"/>
  <c r="G168" i="11" s="1"/>
  <c r="F169" i="11"/>
  <c r="G169" i="11" s="1"/>
  <c r="F170" i="11"/>
  <c r="G170" i="11" s="1"/>
  <c r="F171" i="11"/>
  <c r="F172" i="11"/>
  <c r="F173" i="11"/>
  <c r="F174" i="11"/>
  <c r="G174" i="11" s="1"/>
  <c r="F175" i="11"/>
  <c r="F176" i="11"/>
  <c r="G176" i="11" s="1"/>
  <c r="F177" i="11"/>
  <c r="G177" i="11" s="1"/>
  <c r="F178" i="11"/>
  <c r="G178" i="11" s="1"/>
  <c r="F179" i="11"/>
  <c r="F180" i="11"/>
  <c r="F181" i="11"/>
  <c r="G181" i="11" s="1"/>
  <c r="F182" i="11"/>
  <c r="G182" i="11" s="1"/>
  <c r="F183" i="11"/>
  <c r="F184" i="11"/>
  <c r="G184" i="11" s="1"/>
  <c r="F185" i="11"/>
  <c r="F186" i="11"/>
  <c r="G186" i="11" s="1"/>
  <c r="F187" i="11"/>
  <c r="F188" i="11"/>
  <c r="F189" i="11"/>
  <c r="F190" i="11"/>
  <c r="G190" i="11" s="1"/>
  <c r="F191" i="11"/>
  <c r="F192" i="11"/>
  <c r="F193" i="11"/>
  <c r="G193" i="11" s="1"/>
  <c r="F194" i="11"/>
  <c r="G194" i="11" s="1"/>
  <c r="F195" i="11"/>
  <c r="F196" i="11"/>
  <c r="F197" i="11"/>
  <c r="F198" i="11"/>
  <c r="G198" i="11" s="1"/>
  <c r="F199" i="11"/>
  <c r="F200" i="11"/>
  <c r="G200" i="11" s="1"/>
  <c r="F201" i="11"/>
  <c r="G201" i="11" s="1"/>
  <c r="F202" i="11"/>
  <c r="G202" i="11" s="1"/>
  <c r="F203" i="11"/>
  <c r="F204" i="11"/>
  <c r="F205" i="11"/>
  <c r="G205" i="11" s="1"/>
  <c r="F206" i="11"/>
  <c r="G206" i="11" s="1"/>
  <c r="F207" i="11"/>
  <c r="F208" i="11"/>
  <c r="G208" i="11" s="1"/>
  <c r="F209" i="11"/>
  <c r="G209" i="11" s="1"/>
  <c r="H209" i="11" s="1"/>
  <c r="I209" i="11" s="1"/>
  <c r="F210" i="11"/>
  <c r="G210" i="11" s="1"/>
  <c r="F211" i="11"/>
  <c r="F212" i="11"/>
  <c r="F213" i="11"/>
  <c r="G213" i="11" s="1"/>
  <c r="F214" i="11"/>
  <c r="G214" i="11" s="1"/>
  <c r="F215" i="11"/>
  <c r="F216" i="11"/>
  <c r="F217" i="11"/>
  <c r="G217" i="11" s="1"/>
  <c r="F218" i="11"/>
  <c r="G218" i="11" s="1"/>
  <c r="F219" i="11"/>
  <c r="F220" i="11"/>
  <c r="F221" i="11"/>
  <c r="F222" i="11"/>
  <c r="G222" i="11" s="1"/>
  <c r="F223" i="11"/>
  <c r="F224" i="11"/>
  <c r="G224" i="11" s="1"/>
  <c r="F225" i="11"/>
  <c r="G225" i="11" s="1"/>
  <c r="F226" i="11"/>
  <c r="G226" i="11" s="1"/>
  <c r="F227" i="11"/>
  <c r="F228" i="11"/>
  <c r="F229" i="11"/>
  <c r="G229" i="11" s="1"/>
  <c r="F230" i="11"/>
  <c r="G230" i="11" s="1"/>
  <c r="F231" i="11"/>
  <c r="F232" i="11"/>
  <c r="G232" i="11" s="1"/>
  <c r="F233" i="11"/>
  <c r="G233" i="11" s="1"/>
  <c r="F234" i="11"/>
  <c r="G234" i="11" s="1"/>
  <c r="F235" i="11"/>
  <c r="F236" i="11"/>
  <c r="F237" i="11"/>
  <c r="F238" i="11"/>
  <c r="G238" i="11" s="1"/>
  <c r="F239" i="11"/>
  <c r="F240" i="11"/>
  <c r="G240" i="11" s="1"/>
  <c r="F241" i="11"/>
  <c r="G241" i="11" s="1"/>
  <c r="F242" i="11"/>
  <c r="G242" i="11" s="1"/>
  <c r="F243" i="11"/>
  <c r="F244" i="11"/>
  <c r="F245" i="11"/>
  <c r="G245" i="11" s="1"/>
  <c r="F246" i="11"/>
  <c r="F247" i="11"/>
  <c r="F248" i="11"/>
  <c r="G248" i="11" s="1"/>
  <c r="F249" i="11"/>
  <c r="G249" i="11" s="1"/>
  <c r="F250" i="11"/>
  <c r="G250" i="11" s="1"/>
  <c r="F251" i="11"/>
  <c r="F252" i="11"/>
  <c r="F253" i="11"/>
  <c r="G253" i="11" s="1"/>
  <c r="F254" i="11"/>
  <c r="G254" i="11" s="1"/>
  <c r="F255" i="11"/>
  <c r="F256" i="11"/>
  <c r="G256" i="11" s="1"/>
  <c r="F257" i="11"/>
  <c r="G257" i="11" s="1"/>
  <c r="F258" i="11"/>
  <c r="G258" i="11" s="1"/>
  <c r="H258" i="11" s="1"/>
  <c r="I258" i="11" s="1"/>
  <c r="F259" i="11"/>
  <c r="F260" i="11"/>
  <c r="F261" i="11"/>
  <c r="F262" i="11"/>
  <c r="G262" i="11" s="1"/>
  <c r="F263" i="11"/>
  <c r="F264" i="11"/>
  <c r="F265" i="11"/>
  <c r="G265" i="11" s="1"/>
  <c r="F266" i="11"/>
  <c r="G266" i="11" s="1"/>
  <c r="F267" i="11"/>
  <c r="F268" i="11"/>
  <c r="F269" i="11"/>
  <c r="F270" i="11"/>
  <c r="G270" i="11" s="1"/>
  <c r="F8" i="11"/>
  <c r="G8" i="11" s="1"/>
  <c r="C9" i="11"/>
  <c r="D9" i="11" s="1"/>
  <c r="C10" i="11"/>
  <c r="D10" i="11" s="1"/>
  <c r="C11" i="11"/>
  <c r="D11" i="11" s="1"/>
  <c r="C12" i="11"/>
  <c r="C13" i="11"/>
  <c r="C14" i="11"/>
  <c r="C15" i="11"/>
  <c r="D15" i="11" s="1"/>
  <c r="C16" i="11"/>
  <c r="D16" i="11" s="1"/>
  <c r="C17" i="11"/>
  <c r="C18" i="11"/>
  <c r="C19" i="11"/>
  <c r="D19" i="11" s="1"/>
  <c r="C20" i="11"/>
  <c r="C21" i="11"/>
  <c r="C22" i="11"/>
  <c r="C23" i="11"/>
  <c r="C24" i="11"/>
  <c r="D24" i="11" s="1"/>
  <c r="C25" i="11"/>
  <c r="C26" i="11"/>
  <c r="D26" i="11" s="1"/>
  <c r="C27" i="11"/>
  <c r="D27" i="11" s="1"/>
  <c r="C28" i="11"/>
  <c r="C29" i="11"/>
  <c r="C30" i="11"/>
  <c r="C31" i="11"/>
  <c r="D31" i="11" s="1"/>
  <c r="C32" i="11"/>
  <c r="D32" i="11" s="1"/>
  <c r="C33" i="11"/>
  <c r="C34" i="11"/>
  <c r="C35" i="11"/>
  <c r="D35" i="11" s="1"/>
  <c r="C36" i="11"/>
  <c r="C37" i="11"/>
  <c r="C38" i="11"/>
  <c r="C39" i="11"/>
  <c r="C40" i="11"/>
  <c r="D40" i="11" s="1"/>
  <c r="C41" i="11"/>
  <c r="C42" i="11"/>
  <c r="C43" i="11"/>
  <c r="D43" i="11" s="1"/>
  <c r="C44" i="11"/>
  <c r="C45" i="11"/>
  <c r="C46" i="11"/>
  <c r="C47" i="11"/>
  <c r="D47" i="11" s="1"/>
  <c r="C48" i="11"/>
  <c r="C49" i="11"/>
  <c r="C50" i="11"/>
  <c r="D50" i="11" s="1"/>
  <c r="C51" i="11"/>
  <c r="D51" i="11" s="1"/>
  <c r="C52" i="11"/>
  <c r="C53" i="11"/>
  <c r="C54" i="11"/>
  <c r="C55" i="11"/>
  <c r="D55" i="11" s="1"/>
  <c r="C56" i="11"/>
  <c r="D56" i="11" s="1"/>
  <c r="C57" i="11"/>
  <c r="C58" i="11"/>
  <c r="C59" i="11"/>
  <c r="D59" i="11" s="1"/>
  <c r="C60" i="11"/>
  <c r="C61" i="11"/>
  <c r="C62" i="11"/>
  <c r="C63" i="11"/>
  <c r="D63" i="11" s="1"/>
  <c r="C64" i="11"/>
  <c r="D64" i="11" s="1"/>
  <c r="C65" i="11"/>
  <c r="C66" i="11"/>
  <c r="D66" i="11" s="1"/>
  <c r="C67" i="11"/>
  <c r="D67" i="11" s="1"/>
  <c r="C68" i="11"/>
  <c r="C69" i="11"/>
  <c r="C70" i="11"/>
  <c r="C71" i="11"/>
  <c r="D71" i="11" s="1"/>
  <c r="C72" i="11"/>
  <c r="C73" i="11"/>
  <c r="C74" i="11"/>
  <c r="D74" i="11" s="1"/>
  <c r="C75" i="11"/>
  <c r="D75" i="11" s="1"/>
  <c r="C76" i="11"/>
  <c r="C77" i="11"/>
  <c r="C78" i="11"/>
  <c r="C79" i="11"/>
  <c r="D79" i="11" s="1"/>
  <c r="C80" i="11"/>
  <c r="D80" i="11" s="1"/>
  <c r="C81" i="11"/>
  <c r="C82" i="11"/>
  <c r="D82" i="11" s="1"/>
  <c r="C83" i="11"/>
  <c r="D83" i="11" s="1"/>
  <c r="C84" i="11"/>
  <c r="C85" i="11"/>
  <c r="C86" i="11"/>
  <c r="C87" i="11"/>
  <c r="C88" i="11"/>
  <c r="D88" i="11" s="1"/>
  <c r="C89" i="11"/>
  <c r="C90" i="11"/>
  <c r="D90" i="11" s="1"/>
  <c r="C91" i="11"/>
  <c r="D91" i="11" s="1"/>
  <c r="C92" i="11"/>
  <c r="C93" i="11"/>
  <c r="C94" i="11"/>
  <c r="C95" i="11"/>
  <c r="D95" i="11" s="1"/>
  <c r="C96" i="11"/>
  <c r="D96" i="11" s="1"/>
  <c r="C97" i="11"/>
  <c r="C98" i="11"/>
  <c r="C99" i="11"/>
  <c r="D99" i="11" s="1"/>
  <c r="C100" i="11"/>
  <c r="C101" i="11"/>
  <c r="C102" i="11"/>
  <c r="C103" i="11"/>
  <c r="D103" i="11" s="1"/>
  <c r="C104" i="11"/>
  <c r="D104" i="11" s="1"/>
  <c r="C105" i="11"/>
  <c r="C106" i="11"/>
  <c r="D106" i="11" s="1"/>
  <c r="C107" i="11"/>
  <c r="D107" i="11" s="1"/>
  <c r="C108" i="11"/>
  <c r="C109" i="11"/>
  <c r="C110" i="11"/>
  <c r="C111" i="11"/>
  <c r="C112" i="11"/>
  <c r="D112" i="11" s="1"/>
  <c r="C113" i="11"/>
  <c r="C114" i="11"/>
  <c r="D114" i="11" s="1"/>
  <c r="C115" i="11"/>
  <c r="D115" i="11" s="1"/>
  <c r="C116" i="11"/>
  <c r="C117" i="11"/>
  <c r="C118" i="11"/>
  <c r="C119" i="11"/>
  <c r="D119" i="11" s="1"/>
  <c r="C120" i="11"/>
  <c r="C121" i="11"/>
  <c r="C122" i="11"/>
  <c r="D122" i="11" s="1"/>
  <c r="C123" i="11"/>
  <c r="D123" i="11" s="1"/>
  <c r="C124" i="11"/>
  <c r="C125" i="11"/>
  <c r="C126" i="11"/>
  <c r="C127" i="11"/>
  <c r="D127" i="11" s="1"/>
  <c r="C128" i="11"/>
  <c r="C129" i="11"/>
  <c r="C130" i="11"/>
  <c r="D130" i="11" s="1"/>
  <c r="C131" i="11"/>
  <c r="D131" i="11" s="1"/>
  <c r="C132" i="11"/>
  <c r="C133" i="11"/>
  <c r="C134" i="11"/>
  <c r="C135" i="11"/>
  <c r="D135" i="11" s="1"/>
  <c r="C136" i="11"/>
  <c r="D136" i="11" s="1"/>
  <c r="C137" i="11"/>
  <c r="C138" i="11"/>
  <c r="D138" i="11" s="1"/>
  <c r="C139" i="11"/>
  <c r="D139" i="11" s="1"/>
  <c r="C140" i="11"/>
  <c r="C141" i="11"/>
  <c r="C142" i="11"/>
  <c r="C143" i="11"/>
  <c r="D143" i="11" s="1"/>
  <c r="C144" i="11"/>
  <c r="D144" i="11" s="1"/>
  <c r="C145" i="11"/>
  <c r="C146" i="11"/>
  <c r="D146" i="11" s="1"/>
  <c r="C147" i="11"/>
  <c r="D147" i="11" s="1"/>
  <c r="C148" i="11"/>
  <c r="C149" i="11"/>
  <c r="C150" i="11"/>
  <c r="C151" i="11"/>
  <c r="D151" i="11" s="1"/>
  <c r="C152" i="11"/>
  <c r="D152" i="11" s="1"/>
  <c r="C153" i="11"/>
  <c r="C154" i="11"/>
  <c r="D154" i="11" s="1"/>
  <c r="C155" i="11"/>
  <c r="D155" i="11" s="1"/>
  <c r="C156" i="11"/>
  <c r="C157" i="11"/>
  <c r="C158" i="11"/>
  <c r="C159" i="11"/>
  <c r="D159" i="11" s="1"/>
  <c r="C160" i="11"/>
  <c r="D160" i="11" s="1"/>
  <c r="C161" i="11"/>
  <c r="C162" i="11"/>
  <c r="D162" i="11" s="1"/>
  <c r="C163" i="11"/>
  <c r="D163" i="11" s="1"/>
  <c r="C164" i="11"/>
  <c r="C165" i="11"/>
  <c r="C166" i="11"/>
  <c r="C167" i="11"/>
  <c r="D167" i="11" s="1"/>
  <c r="C168" i="11"/>
  <c r="C169" i="11"/>
  <c r="C170" i="11"/>
  <c r="D170" i="11" s="1"/>
  <c r="C171" i="11"/>
  <c r="D171" i="11" s="1"/>
  <c r="C172" i="11"/>
  <c r="C173" i="11"/>
  <c r="C174" i="11"/>
  <c r="C175" i="11"/>
  <c r="D175" i="11" s="1"/>
  <c r="C176" i="11"/>
  <c r="D176" i="11" s="1"/>
  <c r="C177" i="11"/>
  <c r="C178" i="11"/>
  <c r="D178" i="11" s="1"/>
  <c r="C179" i="11"/>
  <c r="D179" i="11" s="1"/>
  <c r="C180" i="11"/>
  <c r="C181" i="11"/>
  <c r="C182" i="11"/>
  <c r="C183" i="11"/>
  <c r="D183" i="11" s="1"/>
  <c r="C184" i="11"/>
  <c r="D184" i="11" s="1"/>
  <c r="C185" i="11"/>
  <c r="C186" i="11"/>
  <c r="C187" i="11"/>
  <c r="D187" i="11" s="1"/>
  <c r="C188" i="11"/>
  <c r="C189" i="11"/>
  <c r="C190" i="11"/>
  <c r="C191" i="11"/>
  <c r="C192" i="11"/>
  <c r="D192" i="11" s="1"/>
  <c r="C193" i="11"/>
  <c r="C194" i="11"/>
  <c r="D194" i="11" s="1"/>
  <c r="C195" i="11"/>
  <c r="D195" i="11" s="1"/>
  <c r="C196" i="11"/>
  <c r="C197" i="11"/>
  <c r="C198" i="11"/>
  <c r="C199" i="11"/>
  <c r="C200" i="11"/>
  <c r="D200" i="11" s="1"/>
  <c r="C201" i="11"/>
  <c r="C202" i="11"/>
  <c r="D202" i="11" s="1"/>
  <c r="C203" i="11"/>
  <c r="D203" i="11" s="1"/>
  <c r="C204" i="11"/>
  <c r="C205" i="11"/>
  <c r="C206" i="11"/>
  <c r="C207" i="11"/>
  <c r="C208" i="11"/>
  <c r="D208" i="11" s="1"/>
  <c r="C209" i="11"/>
  <c r="C210" i="11"/>
  <c r="D210" i="11" s="1"/>
  <c r="C211" i="11"/>
  <c r="D211" i="11" s="1"/>
  <c r="C212" i="11"/>
  <c r="C213" i="11"/>
  <c r="C214" i="11"/>
  <c r="C215" i="11"/>
  <c r="D215" i="11" s="1"/>
  <c r="C216" i="11"/>
  <c r="D216" i="11" s="1"/>
  <c r="C217" i="11"/>
  <c r="C218" i="11"/>
  <c r="D218" i="11" s="1"/>
  <c r="C219" i="11"/>
  <c r="D219" i="11" s="1"/>
  <c r="C220" i="11"/>
  <c r="C221" i="11"/>
  <c r="C222" i="11"/>
  <c r="C223" i="11"/>
  <c r="C224" i="11"/>
  <c r="D224" i="11" s="1"/>
  <c r="C225" i="11"/>
  <c r="C226" i="11"/>
  <c r="C227" i="11"/>
  <c r="D227" i="11" s="1"/>
  <c r="C228" i="11"/>
  <c r="C229" i="11"/>
  <c r="C230" i="11"/>
  <c r="C231" i="11"/>
  <c r="D231" i="11" s="1"/>
  <c r="C232" i="11"/>
  <c r="D232" i="11" s="1"/>
  <c r="C233" i="11"/>
  <c r="C234" i="11"/>
  <c r="D234" i="11" s="1"/>
  <c r="C235" i="11"/>
  <c r="D235" i="11" s="1"/>
  <c r="C236" i="11"/>
  <c r="C237" i="11"/>
  <c r="C238" i="11"/>
  <c r="C239" i="11"/>
  <c r="C240" i="11"/>
  <c r="D240" i="11" s="1"/>
  <c r="C241" i="11"/>
  <c r="C242" i="11"/>
  <c r="D242" i="11" s="1"/>
  <c r="C243" i="11"/>
  <c r="D243" i="11" s="1"/>
  <c r="C244" i="11"/>
  <c r="C245" i="11"/>
  <c r="C246" i="11"/>
  <c r="C247" i="11"/>
  <c r="D247" i="11" s="1"/>
  <c r="C248" i="11"/>
  <c r="D248" i="11" s="1"/>
  <c r="C249" i="11"/>
  <c r="C250" i="11"/>
  <c r="D250" i="11" s="1"/>
  <c r="C251" i="11"/>
  <c r="D251" i="11" s="1"/>
  <c r="C252" i="11"/>
  <c r="C253" i="11"/>
  <c r="C254" i="11"/>
  <c r="C255" i="11"/>
  <c r="D255" i="11" s="1"/>
  <c r="C256" i="11"/>
  <c r="C257" i="11"/>
  <c r="C258" i="11"/>
  <c r="D258" i="11" s="1"/>
  <c r="C259" i="11"/>
  <c r="D259" i="11" s="1"/>
  <c r="C260" i="11"/>
  <c r="C261" i="11"/>
  <c r="C262" i="11"/>
  <c r="C263" i="11"/>
  <c r="C264" i="11"/>
  <c r="D264" i="11" s="1"/>
  <c r="C265" i="11"/>
  <c r="C266" i="11"/>
  <c r="D266" i="11" s="1"/>
  <c r="C267" i="11"/>
  <c r="D267" i="11" s="1"/>
  <c r="C268" i="11"/>
  <c r="C269" i="11"/>
  <c r="C270" i="11"/>
  <c r="C8" i="11"/>
  <c r="D8" i="11" s="1"/>
  <c r="A10" i="10"/>
  <c r="A10" i="11" s="1"/>
  <c r="A11" i="10"/>
  <c r="A11" i="11" s="1"/>
  <c r="A12" i="10"/>
  <c r="A12" i="11" s="1"/>
  <c r="A13" i="10"/>
  <c r="A13" i="11" s="1"/>
  <c r="A14" i="10"/>
  <c r="A14" i="11" s="1"/>
  <c r="A15" i="10"/>
  <c r="A16" i="10"/>
  <c r="A16" i="11" s="1"/>
  <c r="A17" i="10"/>
  <c r="A17" i="11" s="1"/>
  <c r="A18" i="10"/>
  <c r="A18" i="11" s="1"/>
  <c r="A19" i="10"/>
  <c r="A19" i="11" s="1"/>
  <c r="A20" i="10"/>
  <c r="A20" i="11" s="1"/>
  <c r="A21" i="10"/>
  <c r="A21" i="11" s="1"/>
  <c r="A22" i="10"/>
  <c r="A22" i="11" s="1"/>
  <c r="A23" i="10"/>
  <c r="A24" i="10"/>
  <c r="A24" i="11" s="1"/>
  <c r="A25" i="10"/>
  <c r="A25" i="11" s="1"/>
  <c r="A26" i="10"/>
  <c r="A26" i="11" s="1"/>
  <c r="A27" i="10"/>
  <c r="A27" i="11" s="1"/>
  <c r="A28" i="10"/>
  <c r="A28" i="11" s="1"/>
  <c r="A29" i="10"/>
  <c r="A29" i="11" s="1"/>
  <c r="A30" i="10"/>
  <c r="A30" i="11" s="1"/>
  <c r="A31" i="10"/>
  <c r="A32" i="10"/>
  <c r="A32" i="11" s="1"/>
  <c r="A33" i="10"/>
  <c r="A33" i="11" s="1"/>
  <c r="A34" i="10"/>
  <c r="A34" i="11" s="1"/>
  <c r="A35" i="10"/>
  <c r="A35" i="11" s="1"/>
  <c r="A36" i="10"/>
  <c r="A36" i="11" s="1"/>
  <c r="A37" i="10"/>
  <c r="A37" i="11" s="1"/>
  <c r="A38" i="10"/>
  <c r="A38" i="11" s="1"/>
  <c r="A39" i="10"/>
  <c r="A40" i="10"/>
  <c r="A40" i="11" s="1"/>
  <c r="A41" i="10"/>
  <c r="A41" i="11" s="1"/>
  <c r="A42" i="10"/>
  <c r="A42" i="11" s="1"/>
  <c r="A43" i="10"/>
  <c r="A43" i="11" s="1"/>
  <c r="A44" i="10"/>
  <c r="A44" i="11" s="1"/>
  <c r="A45" i="10"/>
  <c r="A45" i="11" s="1"/>
  <c r="A46" i="10"/>
  <c r="A46" i="11" s="1"/>
  <c r="A47" i="10"/>
  <c r="A48" i="10"/>
  <c r="A48" i="11" s="1"/>
  <c r="A49" i="10"/>
  <c r="A49" i="11" s="1"/>
  <c r="A50" i="10"/>
  <c r="A50" i="11" s="1"/>
  <c r="A51" i="10"/>
  <c r="A51" i="11" s="1"/>
  <c r="A52" i="10"/>
  <c r="A52" i="11" s="1"/>
  <c r="A53" i="10"/>
  <c r="A53" i="11" s="1"/>
  <c r="A54" i="10"/>
  <c r="A54" i="11" s="1"/>
  <c r="A55" i="10"/>
  <c r="A56" i="10"/>
  <c r="A56" i="11" s="1"/>
  <c r="A57" i="10"/>
  <c r="A57" i="11" s="1"/>
  <c r="A58" i="10"/>
  <c r="A58" i="11" s="1"/>
  <c r="A59" i="10"/>
  <c r="A59" i="11" s="1"/>
  <c r="A60" i="10"/>
  <c r="A60" i="11" s="1"/>
  <c r="A61" i="10"/>
  <c r="A61" i="11" s="1"/>
  <c r="A62" i="10"/>
  <c r="A62" i="11" s="1"/>
  <c r="A63" i="10"/>
  <c r="A64" i="10"/>
  <c r="A64" i="11" s="1"/>
  <c r="A65" i="10"/>
  <c r="A65" i="11" s="1"/>
  <c r="A66" i="10"/>
  <c r="A66" i="11" s="1"/>
  <c r="A67" i="10"/>
  <c r="A67" i="11" s="1"/>
  <c r="A68" i="10"/>
  <c r="A68" i="11" s="1"/>
  <c r="A69" i="10"/>
  <c r="A69" i="11" s="1"/>
  <c r="A70" i="10"/>
  <c r="A70" i="11" s="1"/>
  <c r="A71" i="10"/>
  <c r="A72" i="10"/>
  <c r="A72" i="11" s="1"/>
  <c r="A73" i="10"/>
  <c r="A73" i="11" s="1"/>
  <c r="A74" i="10"/>
  <c r="A74" i="11" s="1"/>
  <c r="A75" i="10"/>
  <c r="A75" i="11" s="1"/>
  <c r="A76" i="10"/>
  <c r="A76" i="11" s="1"/>
  <c r="A77" i="10"/>
  <c r="A77" i="11" s="1"/>
  <c r="A78" i="10"/>
  <c r="A78" i="11" s="1"/>
  <c r="A79" i="10"/>
  <c r="A80" i="10"/>
  <c r="A80" i="11" s="1"/>
  <c r="A81" i="10"/>
  <c r="A81" i="11" s="1"/>
  <c r="A82" i="10"/>
  <c r="A82" i="11" s="1"/>
  <c r="A83" i="10"/>
  <c r="A83" i="11" s="1"/>
  <c r="A84" i="10"/>
  <c r="A84" i="11" s="1"/>
  <c r="A85" i="10"/>
  <c r="A85" i="11" s="1"/>
  <c r="A86" i="10"/>
  <c r="A86" i="11" s="1"/>
  <c r="A87" i="10"/>
  <c r="A88" i="10"/>
  <c r="A88" i="11" s="1"/>
  <c r="A89" i="10"/>
  <c r="A89" i="11" s="1"/>
  <c r="A90" i="10"/>
  <c r="A90" i="11" s="1"/>
  <c r="A91" i="10"/>
  <c r="A91" i="11" s="1"/>
  <c r="A92" i="10"/>
  <c r="A92" i="11" s="1"/>
  <c r="A93" i="10"/>
  <c r="A93" i="11" s="1"/>
  <c r="A94" i="10"/>
  <c r="A94" i="11" s="1"/>
  <c r="A95" i="10"/>
  <c r="A96" i="10"/>
  <c r="A96" i="11" s="1"/>
  <c r="A97" i="10"/>
  <c r="A97" i="11" s="1"/>
  <c r="A98" i="10"/>
  <c r="A98" i="11" s="1"/>
  <c r="A99" i="10"/>
  <c r="A99" i="11" s="1"/>
  <c r="A100" i="10"/>
  <c r="A100" i="11" s="1"/>
  <c r="A101" i="10"/>
  <c r="A101" i="11" s="1"/>
  <c r="A102" i="10"/>
  <c r="A102" i="11" s="1"/>
  <c r="A103" i="10"/>
  <c r="A104" i="10"/>
  <c r="A104" i="11" s="1"/>
  <c r="A105" i="10"/>
  <c r="A105" i="11" s="1"/>
  <c r="A106" i="10"/>
  <c r="A106" i="11" s="1"/>
  <c r="A107" i="10"/>
  <c r="A107" i="11" s="1"/>
  <c r="A108" i="10"/>
  <c r="A108" i="11" s="1"/>
  <c r="A109" i="10"/>
  <c r="A109" i="11" s="1"/>
  <c r="A110" i="10"/>
  <c r="A110" i="11" s="1"/>
  <c r="A111" i="10"/>
  <c r="A112" i="10"/>
  <c r="A112" i="11" s="1"/>
  <c r="A113" i="10"/>
  <c r="A113" i="11" s="1"/>
  <c r="A114" i="10"/>
  <c r="A114" i="11" s="1"/>
  <c r="A115" i="10"/>
  <c r="A115" i="11" s="1"/>
  <c r="A116" i="10"/>
  <c r="A116" i="11" s="1"/>
  <c r="A117" i="10"/>
  <c r="A117" i="11" s="1"/>
  <c r="A118" i="10"/>
  <c r="A118" i="11" s="1"/>
  <c r="A119" i="10"/>
  <c r="A120" i="10"/>
  <c r="A120" i="11" s="1"/>
  <c r="A121" i="10"/>
  <c r="A121" i="11" s="1"/>
  <c r="A122" i="10"/>
  <c r="A122" i="11" s="1"/>
  <c r="A123" i="10"/>
  <c r="A123" i="11" s="1"/>
  <c r="A124" i="10"/>
  <c r="A124" i="11" s="1"/>
  <c r="A125" i="10"/>
  <c r="A125" i="11" s="1"/>
  <c r="A126" i="10"/>
  <c r="A126" i="11" s="1"/>
  <c r="A127" i="10"/>
  <c r="A128" i="10"/>
  <c r="A128" i="11" s="1"/>
  <c r="A129" i="10"/>
  <c r="A129" i="11" s="1"/>
  <c r="A130" i="10"/>
  <c r="A130" i="11" s="1"/>
  <c r="A131" i="10"/>
  <c r="A131" i="11" s="1"/>
  <c r="A132" i="10"/>
  <c r="A132" i="11" s="1"/>
  <c r="A133" i="10"/>
  <c r="A133" i="11" s="1"/>
  <c r="A134" i="10"/>
  <c r="A134" i="11" s="1"/>
  <c r="A135" i="10"/>
  <c r="A136" i="10"/>
  <c r="A136" i="11" s="1"/>
  <c r="A137" i="10"/>
  <c r="A137" i="11" s="1"/>
  <c r="A138" i="10"/>
  <c r="A138" i="11" s="1"/>
  <c r="A139" i="10"/>
  <c r="A139" i="11" s="1"/>
  <c r="A140" i="10"/>
  <c r="A140" i="11" s="1"/>
  <c r="A141" i="10"/>
  <c r="A141" i="11" s="1"/>
  <c r="A142" i="10"/>
  <c r="A142" i="11" s="1"/>
  <c r="A143" i="10"/>
  <c r="A144" i="10"/>
  <c r="A144" i="11" s="1"/>
  <c r="A145" i="10"/>
  <c r="A145" i="11" s="1"/>
  <c r="A146" i="10"/>
  <c r="A146" i="11" s="1"/>
  <c r="A147" i="10"/>
  <c r="A147" i="11" s="1"/>
  <c r="A148" i="10"/>
  <c r="A148" i="11" s="1"/>
  <c r="A149" i="10"/>
  <c r="A149" i="11" s="1"/>
  <c r="A150" i="10"/>
  <c r="A150" i="11" s="1"/>
  <c r="A151" i="10"/>
  <c r="A152" i="10"/>
  <c r="A152" i="11" s="1"/>
  <c r="A153" i="10"/>
  <c r="A153" i="11" s="1"/>
  <c r="A154" i="10"/>
  <c r="A154" i="11" s="1"/>
  <c r="A155" i="10"/>
  <c r="A155" i="11" s="1"/>
  <c r="A156" i="10"/>
  <c r="A156" i="11" s="1"/>
  <c r="A157" i="10"/>
  <c r="A157" i="11" s="1"/>
  <c r="A158" i="10"/>
  <c r="A158" i="11" s="1"/>
  <c r="A159" i="10"/>
  <c r="A160" i="10"/>
  <c r="A160" i="11" s="1"/>
  <c r="A161" i="10"/>
  <c r="A161" i="11" s="1"/>
  <c r="A162" i="10"/>
  <c r="A162" i="11" s="1"/>
  <c r="A163" i="10"/>
  <c r="A163" i="11" s="1"/>
  <c r="A164" i="10"/>
  <c r="A164" i="11" s="1"/>
  <c r="A165" i="10"/>
  <c r="A165" i="11" s="1"/>
  <c r="A166" i="10"/>
  <c r="A166" i="11" s="1"/>
  <c r="A167" i="10"/>
  <c r="A168" i="10"/>
  <c r="A168" i="11" s="1"/>
  <c r="A169" i="10"/>
  <c r="A169" i="11" s="1"/>
  <c r="A170" i="10"/>
  <c r="A170" i="11" s="1"/>
  <c r="A171" i="10"/>
  <c r="A171" i="11" s="1"/>
  <c r="A172" i="10"/>
  <c r="A172" i="11" s="1"/>
  <c r="A173" i="10"/>
  <c r="A173" i="11" s="1"/>
  <c r="A174" i="10"/>
  <c r="A174" i="11" s="1"/>
  <c r="A175" i="10"/>
  <c r="A176" i="10"/>
  <c r="A176" i="11" s="1"/>
  <c r="A177" i="10"/>
  <c r="A177" i="11" s="1"/>
  <c r="A178" i="10"/>
  <c r="A178" i="11" s="1"/>
  <c r="A179" i="10"/>
  <c r="A179" i="11" s="1"/>
  <c r="A180" i="10"/>
  <c r="A180" i="11" s="1"/>
  <c r="A181" i="10"/>
  <c r="A181" i="11" s="1"/>
  <c r="A182" i="10"/>
  <c r="A182" i="11" s="1"/>
  <c r="A183" i="10"/>
  <c r="A184" i="10"/>
  <c r="A184" i="11" s="1"/>
  <c r="A185" i="10"/>
  <c r="A185" i="11" s="1"/>
  <c r="A186" i="10"/>
  <c r="A186" i="11" s="1"/>
  <c r="A187" i="10"/>
  <c r="A187" i="11" s="1"/>
  <c r="A188" i="10"/>
  <c r="A188" i="11" s="1"/>
  <c r="A189" i="10"/>
  <c r="A189" i="11" s="1"/>
  <c r="A190" i="10"/>
  <c r="A190" i="11" s="1"/>
  <c r="A191" i="10"/>
  <c r="A192" i="10"/>
  <c r="A192" i="11" s="1"/>
  <c r="A193" i="10"/>
  <c r="A193" i="11" s="1"/>
  <c r="A194" i="10"/>
  <c r="A194" i="11" s="1"/>
  <c r="A195" i="10"/>
  <c r="A195" i="11" s="1"/>
  <c r="A196" i="10"/>
  <c r="A196" i="11" s="1"/>
  <c r="A197" i="10"/>
  <c r="A197" i="11" s="1"/>
  <c r="A198" i="10"/>
  <c r="A198" i="11" s="1"/>
  <c r="A199" i="10"/>
  <c r="A200" i="10"/>
  <c r="A200" i="11" s="1"/>
  <c r="A201" i="10"/>
  <c r="A201" i="11" s="1"/>
  <c r="A202" i="10"/>
  <c r="A202" i="11" s="1"/>
  <c r="A203" i="10"/>
  <c r="A203" i="11" s="1"/>
  <c r="A204" i="10"/>
  <c r="A204" i="11" s="1"/>
  <c r="A205" i="10"/>
  <c r="A205" i="11" s="1"/>
  <c r="A206" i="10"/>
  <c r="A206" i="11" s="1"/>
  <c r="A207" i="10"/>
  <c r="A208" i="10"/>
  <c r="A208" i="11" s="1"/>
  <c r="A209" i="10"/>
  <c r="A209" i="11" s="1"/>
  <c r="A210" i="10"/>
  <c r="A210" i="11" s="1"/>
  <c r="A211" i="10"/>
  <c r="A211" i="11" s="1"/>
  <c r="A212" i="10"/>
  <c r="A212" i="11" s="1"/>
  <c r="A213" i="10"/>
  <c r="A213" i="11" s="1"/>
  <c r="A214" i="10"/>
  <c r="A214" i="11" s="1"/>
  <c r="A215" i="10"/>
  <c r="A216" i="10"/>
  <c r="A216" i="11" s="1"/>
  <c r="A217" i="10"/>
  <c r="A217" i="11" s="1"/>
  <c r="A218" i="10"/>
  <c r="A218" i="11" s="1"/>
  <c r="A219" i="10"/>
  <c r="A219" i="11" s="1"/>
  <c r="A220" i="10"/>
  <c r="A220" i="11" s="1"/>
  <c r="A221" i="10"/>
  <c r="A221" i="11" s="1"/>
  <c r="A222" i="10"/>
  <c r="A222" i="11" s="1"/>
  <c r="A223" i="10"/>
  <c r="A224" i="10"/>
  <c r="A224" i="11" s="1"/>
  <c r="A225" i="10"/>
  <c r="A225" i="11" s="1"/>
  <c r="A226" i="10"/>
  <c r="A226" i="11" s="1"/>
  <c r="A227" i="10"/>
  <c r="A227" i="11" s="1"/>
  <c r="A228" i="10"/>
  <c r="A228" i="11" s="1"/>
  <c r="A229" i="10"/>
  <c r="A229" i="11" s="1"/>
  <c r="A230" i="10"/>
  <c r="A230" i="11" s="1"/>
  <c r="A231" i="10"/>
  <c r="A232" i="10"/>
  <c r="A232" i="11" s="1"/>
  <c r="A233" i="10"/>
  <c r="A233" i="11" s="1"/>
  <c r="A234" i="10"/>
  <c r="A234" i="11" s="1"/>
  <c r="A235" i="10"/>
  <c r="A235" i="11" s="1"/>
  <c r="A236" i="10"/>
  <c r="A236" i="11" s="1"/>
  <c r="A237" i="10"/>
  <c r="A237" i="11" s="1"/>
  <c r="A238" i="10"/>
  <c r="A238" i="11" s="1"/>
  <c r="A239" i="10"/>
  <c r="A240" i="10"/>
  <c r="A240" i="11" s="1"/>
  <c r="A241" i="10"/>
  <c r="A241" i="11" s="1"/>
  <c r="A242" i="10"/>
  <c r="A242" i="11" s="1"/>
  <c r="A243" i="10"/>
  <c r="A243" i="11" s="1"/>
  <c r="A244" i="10"/>
  <c r="A244" i="11" s="1"/>
  <c r="A245" i="10"/>
  <c r="A245" i="11" s="1"/>
  <c r="A246" i="10"/>
  <c r="A246" i="11" s="1"/>
  <c r="A247" i="10"/>
  <c r="A248" i="10"/>
  <c r="A248" i="11" s="1"/>
  <c r="A249" i="10"/>
  <c r="A249" i="11" s="1"/>
  <c r="A250" i="10"/>
  <c r="A250" i="11" s="1"/>
  <c r="A251" i="10"/>
  <c r="A251" i="11" s="1"/>
  <c r="A252" i="10"/>
  <c r="A252" i="11" s="1"/>
  <c r="A253" i="10"/>
  <c r="A253" i="11" s="1"/>
  <c r="A254" i="10"/>
  <c r="A254" i="11" s="1"/>
  <c r="A255" i="10"/>
  <c r="A256" i="10"/>
  <c r="A256" i="11" s="1"/>
  <c r="A257" i="10"/>
  <c r="A257" i="11" s="1"/>
  <c r="A258" i="10"/>
  <c r="A258" i="11" s="1"/>
  <c r="A259" i="10"/>
  <c r="A259" i="11" s="1"/>
  <c r="A260" i="10"/>
  <c r="A260" i="11" s="1"/>
  <c r="A261" i="10"/>
  <c r="A261" i="11" s="1"/>
  <c r="A262" i="10"/>
  <c r="A262" i="11" s="1"/>
  <c r="A263" i="10"/>
  <c r="A264" i="10"/>
  <c r="A264" i="11" s="1"/>
  <c r="A265" i="10"/>
  <c r="A265" i="11" s="1"/>
  <c r="A267" i="10"/>
  <c r="A267" i="11" s="1"/>
  <c r="A268" i="10"/>
  <c r="A268" i="11" s="1"/>
  <c r="A269" i="10"/>
  <c r="A269" i="11" s="1"/>
  <c r="A270" i="10"/>
  <c r="A270" i="11" s="1"/>
  <c r="D270" i="11"/>
  <c r="G269" i="11"/>
  <c r="D269" i="11"/>
  <c r="G268" i="11"/>
  <c r="D268" i="11"/>
  <c r="G267" i="11"/>
  <c r="D265" i="11"/>
  <c r="G264" i="11"/>
  <c r="G263" i="11"/>
  <c r="D263" i="11"/>
  <c r="D262" i="11"/>
  <c r="G261" i="11"/>
  <c r="D261" i="11"/>
  <c r="G260" i="11"/>
  <c r="D260" i="11"/>
  <c r="G259" i="11"/>
  <c r="D257" i="11"/>
  <c r="D256" i="11"/>
  <c r="G255" i="11"/>
  <c r="D254" i="11"/>
  <c r="D253" i="11"/>
  <c r="G252" i="11"/>
  <c r="H252" i="11" s="1"/>
  <c r="I252" i="11" s="1"/>
  <c r="D252" i="11"/>
  <c r="G251" i="11"/>
  <c r="D249" i="11"/>
  <c r="G247" i="11"/>
  <c r="G246" i="11"/>
  <c r="D246" i="11"/>
  <c r="D245" i="11"/>
  <c r="G244" i="11"/>
  <c r="D244" i="11"/>
  <c r="G243" i="11"/>
  <c r="D241" i="11"/>
  <c r="G239" i="11"/>
  <c r="D239" i="11"/>
  <c r="D238" i="11"/>
  <c r="G237" i="11"/>
  <c r="D237" i="11"/>
  <c r="G236" i="11"/>
  <c r="D236" i="11"/>
  <c r="G235" i="11"/>
  <c r="D233" i="11"/>
  <c r="G231" i="11"/>
  <c r="D230" i="11"/>
  <c r="D229" i="11"/>
  <c r="G228" i="11"/>
  <c r="D228" i="11"/>
  <c r="G227" i="11"/>
  <c r="D226" i="11"/>
  <c r="D225" i="11"/>
  <c r="G223" i="11"/>
  <c r="D223" i="11"/>
  <c r="D222" i="11"/>
  <c r="G221" i="11"/>
  <c r="D221" i="11"/>
  <c r="G220" i="11"/>
  <c r="D220" i="11"/>
  <c r="G219" i="11"/>
  <c r="D217" i="11"/>
  <c r="G216" i="11"/>
  <c r="G215" i="11"/>
  <c r="D214" i="11"/>
  <c r="D213" i="11"/>
  <c r="G212" i="11"/>
  <c r="H212" i="11" s="1"/>
  <c r="I212" i="11" s="1"/>
  <c r="D212" i="11"/>
  <c r="G211" i="11"/>
  <c r="D209" i="11"/>
  <c r="G207" i="11"/>
  <c r="D207" i="11"/>
  <c r="D206" i="11"/>
  <c r="D205" i="11"/>
  <c r="G204" i="11"/>
  <c r="D204" i="11"/>
  <c r="G203" i="11"/>
  <c r="D201" i="11"/>
  <c r="G199" i="11"/>
  <c r="D199" i="11"/>
  <c r="D198" i="11"/>
  <c r="G197" i="11"/>
  <c r="D197" i="11"/>
  <c r="G196" i="11"/>
  <c r="D196" i="11"/>
  <c r="G195" i="11"/>
  <c r="D193" i="11"/>
  <c r="G192" i="11"/>
  <c r="G191" i="11"/>
  <c r="D191" i="11"/>
  <c r="D190" i="11"/>
  <c r="G189" i="11"/>
  <c r="D189" i="11"/>
  <c r="G188" i="11"/>
  <c r="D188" i="11"/>
  <c r="G187" i="11"/>
  <c r="D186" i="11"/>
  <c r="G185" i="11"/>
  <c r="D185" i="11"/>
  <c r="G183" i="11"/>
  <c r="D182" i="11"/>
  <c r="D181" i="11"/>
  <c r="G180" i="11"/>
  <c r="D180" i="11"/>
  <c r="G179" i="11"/>
  <c r="D177" i="11"/>
  <c r="G175" i="11"/>
  <c r="D174" i="11"/>
  <c r="G173" i="11"/>
  <c r="D173" i="11"/>
  <c r="G172" i="11"/>
  <c r="D172" i="11"/>
  <c r="G171" i="11"/>
  <c r="D169" i="11"/>
  <c r="D168" i="11"/>
  <c r="G167" i="11"/>
  <c r="D166" i="11"/>
  <c r="G165" i="11"/>
  <c r="D165" i="11"/>
  <c r="G164" i="11"/>
  <c r="D164" i="11"/>
  <c r="G163" i="11"/>
  <c r="D161" i="11"/>
  <c r="G159" i="11"/>
  <c r="D158" i="11"/>
  <c r="G157" i="11"/>
  <c r="D157" i="11"/>
  <c r="G156" i="11"/>
  <c r="D156" i="11"/>
  <c r="G155" i="11"/>
  <c r="D153" i="11"/>
  <c r="G151" i="11"/>
  <c r="D150" i="11"/>
  <c r="G149" i="11"/>
  <c r="D149" i="11"/>
  <c r="G148" i="11"/>
  <c r="D148" i="11"/>
  <c r="G147" i="11"/>
  <c r="G145" i="11"/>
  <c r="D145" i="11"/>
  <c r="G143" i="11"/>
  <c r="D142" i="11"/>
  <c r="G141" i="11"/>
  <c r="D141" i="11"/>
  <c r="G140" i="11"/>
  <c r="H140" i="11" s="1"/>
  <c r="I140" i="11" s="1"/>
  <c r="D140" i="11"/>
  <c r="G139" i="11"/>
  <c r="D137" i="11"/>
  <c r="G135" i="11"/>
  <c r="D134" i="11"/>
  <c r="G133" i="11"/>
  <c r="D133" i="11"/>
  <c r="G132" i="11"/>
  <c r="D132" i="11"/>
  <c r="G131" i="11"/>
  <c r="G129" i="11"/>
  <c r="D129" i="11"/>
  <c r="D128" i="11"/>
  <c r="G127" i="11"/>
  <c r="G126" i="11"/>
  <c r="D126" i="11"/>
  <c r="G125" i="11"/>
  <c r="D125" i="11"/>
  <c r="G124" i="11"/>
  <c r="D124" i="11"/>
  <c r="G123" i="11"/>
  <c r="G121" i="11"/>
  <c r="D121" i="11"/>
  <c r="D120" i="11"/>
  <c r="G119" i="11"/>
  <c r="D118" i="11"/>
  <c r="G117" i="11"/>
  <c r="D117" i="11"/>
  <c r="G116" i="11"/>
  <c r="D116" i="11"/>
  <c r="G115" i="11"/>
  <c r="D113" i="11"/>
  <c r="G111" i="11"/>
  <c r="D111" i="11"/>
  <c r="D110" i="11"/>
  <c r="G109" i="11"/>
  <c r="D109" i="11"/>
  <c r="G108" i="11"/>
  <c r="D108" i="11"/>
  <c r="G107" i="11"/>
  <c r="G105" i="11"/>
  <c r="D105" i="11"/>
  <c r="G104" i="11"/>
  <c r="G103" i="11"/>
  <c r="D102" i="11"/>
  <c r="G101" i="11"/>
  <c r="D101" i="11"/>
  <c r="G100" i="11"/>
  <c r="H100" i="11" s="1"/>
  <c r="I100" i="11" s="1"/>
  <c r="D100" i="11"/>
  <c r="G99" i="11"/>
  <c r="D98" i="11"/>
  <c r="G97" i="11"/>
  <c r="D97" i="11"/>
  <c r="G95" i="11"/>
  <c r="D94" i="11"/>
  <c r="G93" i="11"/>
  <c r="D93" i="11"/>
  <c r="G92" i="11"/>
  <c r="D92" i="11"/>
  <c r="H92" i="11" s="1"/>
  <c r="I92" i="11" s="1"/>
  <c r="G91" i="11"/>
  <c r="G90" i="11"/>
  <c r="D89" i="11"/>
  <c r="G87" i="11"/>
  <c r="D87" i="11"/>
  <c r="G86" i="11"/>
  <c r="D86" i="11"/>
  <c r="G85" i="11"/>
  <c r="D85" i="11"/>
  <c r="G84" i="11"/>
  <c r="D84" i="11"/>
  <c r="G83" i="11"/>
  <c r="G81" i="11"/>
  <c r="D81" i="11"/>
  <c r="G79" i="11"/>
  <c r="G78" i="11"/>
  <c r="D78" i="11"/>
  <c r="G77" i="11"/>
  <c r="D77" i="11"/>
  <c r="G76" i="11"/>
  <c r="D76" i="11"/>
  <c r="G75" i="11"/>
  <c r="G73" i="11"/>
  <c r="D73" i="11"/>
  <c r="D72" i="11"/>
  <c r="G71" i="11"/>
  <c r="D70" i="11"/>
  <c r="G69" i="11"/>
  <c r="D69" i="11"/>
  <c r="G68" i="11"/>
  <c r="D68" i="11"/>
  <c r="H68" i="11" s="1"/>
  <c r="I68" i="11" s="1"/>
  <c r="G67" i="11"/>
  <c r="D65" i="11"/>
  <c r="G63" i="11"/>
  <c r="D62" i="11"/>
  <c r="G61" i="11"/>
  <c r="D61" i="11"/>
  <c r="G60" i="11"/>
  <c r="D60" i="11"/>
  <c r="G59" i="11"/>
  <c r="D58" i="11"/>
  <c r="G57" i="11"/>
  <c r="D57" i="11"/>
  <c r="G56" i="11"/>
  <c r="G55" i="11"/>
  <c r="D54" i="11"/>
  <c r="G53" i="11"/>
  <c r="D53" i="11"/>
  <c r="G52" i="11"/>
  <c r="D52" i="11"/>
  <c r="G51" i="11"/>
  <c r="D49" i="11"/>
  <c r="G48" i="11"/>
  <c r="D48" i="11"/>
  <c r="G47" i="11"/>
  <c r="D46" i="11"/>
  <c r="G45" i="11"/>
  <c r="D45" i="11"/>
  <c r="G44" i="11"/>
  <c r="D44" i="11"/>
  <c r="H44" i="11" s="1"/>
  <c r="I44" i="11" s="1"/>
  <c r="G43" i="11"/>
  <c r="D42" i="11"/>
  <c r="G41" i="11"/>
  <c r="D41" i="11"/>
  <c r="G39" i="11"/>
  <c r="D39" i="11"/>
  <c r="D38" i="11"/>
  <c r="G37" i="11"/>
  <c r="D37" i="11"/>
  <c r="G36" i="11"/>
  <c r="D36" i="11"/>
  <c r="G35" i="11"/>
  <c r="G34" i="11"/>
  <c r="D34" i="11"/>
  <c r="G33" i="11"/>
  <c r="D33" i="11"/>
  <c r="G31" i="11"/>
  <c r="G30" i="11"/>
  <c r="D30" i="11"/>
  <c r="G29" i="11"/>
  <c r="D29" i="11"/>
  <c r="G28" i="11"/>
  <c r="D28" i="11"/>
  <c r="G27" i="11"/>
  <c r="D25" i="11"/>
  <c r="G23" i="11"/>
  <c r="D23" i="11"/>
  <c r="D22" i="11"/>
  <c r="G21" i="11"/>
  <c r="H21" i="11" s="1"/>
  <c r="I21" i="11" s="1"/>
  <c r="D21" i="11"/>
  <c r="G20" i="11"/>
  <c r="D20" i="11"/>
  <c r="G19" i="11"/>
  <c r="G18" i="11"/>
  <c r="D18" i="11"/>
  <c r="G17" i="11"/>
  <c r="D17" i="11"/>
  <c r="G15" i="11"/>
  <c r="D14" i="11"/>
  <c r="G13" i="11"/>
  <c r="D13" i="11"/>
  <c r="G12" i="11"/>
  <c r="D12" i="11"/>
  <c r="G11" i="11"/>
  <c r="G9" i="11"/>
  <c r="G5" i="11"/>
  <c r="D5" i="11"/>
  <c r="G263" i="10"/>
  <c r="D263" i="10"/>
  <c r="G262" i="10"/>
  <c r="H262" i="10" s="1"/>
  <c r="D262" i="10"/>
  <c r="G261" i="10"/>
  <c r="H261" i="10" s="1"/>
  <c r="D261" i="10"/>
  <c r="G260" i="10"/>
  <c r="D260" i="10"/>
  <c r="G259" i="10"/>
  <c r="D259" i="10"/>
  <c r="G258" i="10"/>
  <c r="H258" i="10" s="1"/>
  <c r="D258" i="10"/>
  <c r="G257" i="10"/>
  <c r="D257" i="10"/>
  <c r="G256" i="10"/>
  <c r="D256" i="10"/>
  <c r="H256" i="10" s="1"/>
  <c r="G255" i="10"/>
  <c r="D255" i="10"/>
  <c r="H255" i="10" s="1"/>
  <c r="G254" i="10"/>
  <c r="H254" i="10" s="1"/>
  <c r="D254" i="10"/>
  <c r="G253" i="10"/>
  <c r="D253" i="10"/>
  <c r="H253" i="10" s="1"/>
  <c r="G252" i="10"/>
  <c r="H252" i="10" s="1"/>
  <c r="D252" i="10"/>
  <c r="G251" i="10"/>
  <c r="H251" i="10" s="1"/>
  <c r="D251" i="10"/>
  <c r="G250" i="10"/>
  <c r="D250" i="10"/>
  <c r="G249" i="10"/>
  <c r="D249" i="10"/>
  <c r="H249" i="10" s="1"/>
  <c r="G248" i="10"/>
  <c r="H248" i="10" s="1"/>
  <c r="D248" i="10"/>
  <c r="G247" i="10"/>
  <c r="H247" i="10" s="1"/>
  <c r="D247" i="10"/>
  <c r="G246" i="10"/>
  <c r="H246" i="10" s="1"/>
  <c r="D246" i="10"/>
  <c r="G245" i="10"/>
  <c r="H245" i="10" s="1"/>
  <c r="D245" i="10"/>
  <c r="G244" i="10"/>
  <c r="D244" i="10"/>
  <c r="G243" i="10"/>
  <c r="D243" i="10"/>
  <c r="G242" i="10"/>
  <c r="H242" i="10" s="1"/>
  <c r="D242" i="10"/>
  <c r="G241" i="10"/>
  <c r="D241" i="10"/>
  <c r="G240" i="10"/>
  <c r="D240" i="10"/>
  <c r="H240" i="10" s="1"/>
  <c r="H239" i="10"/>
  <c r="G239" i="10"/>
  <c r="D239" i="10"/>
  <c r="G238" i="10"/>
  <c r="H238" i="10" s="1"/>
  <c r="D238" i="10"/>
  <c r="G237" i="10"/>
  <c r="D237" i="10"/>
  <c r="H237" i="10" s="1"/>
  <c r="G236" i="10"/>
  <c r="H236" i="10" s="1"/>
  <c r="D236" i="10"/>
  <c r="G235" i="10"/>
  <c r="H235" i="10" s="1"/>
  <c r="D235" i="10"/>
  <c r="G234" i="10"/>
  <c r="D234" i="10"/>
  <c r="G233" i="10"/>
  <c r="D233" i="10"/>
  <c r="H233" i="10" s="1"/>
  <c r="G232" i="10"/>
  <c r="H232" i="10" s="1"/>
  <c r="D232" i="10"/>
  <c r="G231" i="10"/>
  <c r="H231" i="10" s="1"/>
  <c r="D231" i="10"/>
  <c r="G230" i="10"/>
  <c r="H230" i="10" s="1"/>
  <c r="D230" i="10"/>
  <c r="G229" i="10"/>
  <c r="H229" i="10" s="1"/>
  <c r="D229" i="10"/>
  <c r="G228" i="10"/>
  <c r="D228" i="10"/>
  <c r="G227" i="10"/>
  <c r="D227" i="10"/>
  <c r="G226" i="10"/>
  <c r="H226" i="10" s="1"/>
  <c r="D226" i="10"/>
  <c r="G225" i="10"/>
  <c r="D225" i="10"/>
  <c r="G224" i="10"/>
  <c r="D224" i="10"/>
  <c r="H224" i="10" s="1"/>
  <c r="H223" i="10"/>
  <c r="G223" i="10"/>
  <c r="D223" i="10"/>
  <c r="G222" i="10"/>
  <c r="H222" i="10" s="1"/>
  <c r="D222" i="10"/>
  <c r="G221" i="10"/>
  <c r="D221" i="10"/>
  <c r="H221" i="10" s="1"/>
  <c r="G220" i="10"/>
  <c r="H220" i="10" s="1"/>
  <c r="D220" i="10"/>
  <c r="G219" i="10"/>
  <c r="H219" i="10" s="1"/>
  <c r="D219" i="10"/>
  <c r="G218" i="10"/>
  <c r="D218" i="10"/>
  <c r="G217" i="10"/>
  <c r="D217" i="10"/>
  <c r="H217" i="10" s="1"/>
  <c r="G216" i="10"/>
  <c r="H216" i="10" s="1"/>
  <c r="D216" i="10"/>
  <c r="G215" i="10"/>
  <c r="H215" i="10" s="1"/>
  <c r="D215" i="10"/>
  <c r="G214" i="10"/>
  <c r="H214" i="10" s="1"/>
  <c r="D214" i="10"/>
  <c r="G213" i="10"/>
  <c r="H213" i="10" s="1"/>
  <c r="D213" i="10"/>
  <c r="G212" i="10"/>
  <c r="D212" i="10"/>
  <c r="G211" i="10"/>
  <c r="D211" i="10"/>
  <c r="G210" i="10"/>
  <c r="H210" i="10" s="1"/>
  <c r="D210" i="10"/>
  <c r="G209" i="10"/>
  <c r="D209" i="10"/>
  <c r="G208" i="10"/>
  <c r="D208" i="10"/>
  <c r="H208" i="10" s="1"/>
  <c r="H207" i="10"/>
  <c r="G207" i="10"/>
  <c r="D207" i="10"/>
  <c r="G206" i="10"/>
  <c r="H206" i="10" s="1"/>
  <c r="D206" i="10"/>
  <c r="G205" i="10"/>
  <c r="D205" i="10"/>
  <c r="H205" i="10" s="1"/>
  <c r="G204" i="10"/>
  <c r="H204" i="10" s="1"/>
  <c r="D204" i="10"/>
  <c r="G203" i="10"/>
  <c r="H203" i="10" s="1"/>
  <c r="D203" i="10"/>
  <c r="G202" i="10"/>
  <c r="D202" i="10"/>
  <c r="G201" i="10"/>
  <c r="D201" i="10"/>
  <c r="H201" i="10" s="1"/>
  <c r="G200" i="10"/>
  <c r="H200" i="10" s="1"/>
  <c r="D200" i="10"/>
  <c r="G199" i="10"/>
  <c r="H199" i="10" s="1"/>
  <c r="D199" i="10"/>
  <c r="G198" i="10"/>
  <c r="H198" i="10" s="1"/>
  <c r="D198" i="10"/>
  <c r="G197" i="10"/>
  <c r="H197" i="10" s="1"/>
  <c r="D197" i="10"/>
  <c r="G196" i="10"/>
  <c r="D196" i="10"/>
  <c r="G195" i="10"/>
  <c r="D195" i="10"/>
  <c r="G194" i="10"/>
  <c r="H194" i="10" s="1"/>
  <c r="D194" i="10"/>
  <c r="G193" i="10"/>
  <c r="D193" i="10"/>
  <c r="G192" i="10"/>
  <c r="D192" i="10"/>
  <c r="H192" i="10" s="1"/>
  <c r="H191" i="10"/>
  <c r="G191" i="10"/>
  <c r="D191" i="10"/>
  <c r="G190" i="10"/>
  <c r="H190" i="10" s="1"/>
  <c r="D190" i="10"/>
  <c r="G189" i="10"/>
  <c r="D189" i="10"/>
  <c r="H189" i="10" s="1"/>
  <c r="G188" i="10"/>
  <c r="H188" i="10" s="1"/>
  <c r="D188" i="10"/>
  <c r="G187" i="10"/>
  <c r="H187" i="10" s="1"/>
  <c r="D187" i="10"/>
  <c r="G186" i="10"/>
  <c r="D186" i="10"/>
  <c r="G185" i="10"/>
  <c r="D185" i="10"/>
  <c r="H185" i="10" s="1"/>
  <c r="G184" i="10"/>
  <c r="H184" i="10" s="1"/>
  <c r="D184" i="10"/>
  <c r="G183" i="10"/>
  <c r="H183" i="10" s="1"/>
  <c r="D183" i="10"/>
  <c r="G182" i="10"/>
  <c r="H182" i="10" s="1"/>
  <c r="D182" i="10"/>
  <c r="G181" i="10"/>
  <c r="H181" i="10" s="1"/>
  <c r="D181" i="10"/>
  <c r="G180" i="10"/>
  <c r="D180" i="10"/>
  <c r="G179" i="10"/>
  <c r="D179" i="10"/>
  <c r="G178" i="10"/>
  <c r="H178" i="10" s="1"/>
  <c r="D178" i="10"/>
  <c r="G177" i="10"/>
  <c r="D177" i="10"/>
  <c r="G176" i="10"/>
  <c r="D176" i="10"/>
  <c r="H176" i="10" s="1"/>
  <c r="H175" i="10"/>
  <c r="G175" i="10"/>
  <c r="D175" i="10"/>
  <c r="G174" i="10"/>
  <c r="H174" i="10" s="1"/>
  <c r="D174" i="10"/>
  <c r="H173" i="10"/>
  <c r="G173" i="10"/>
  <c r="D173" i="10"/>
  <c r="G172" i="10"/>
  <c r="H172" i="10" s="1"/>
  <c r="D172" i="10"/>
  <c r="G171" i="10"/>
  <c r="H171" i="10" s="1"/>
  <c r="D171" i="10"/>
  <c r="G170" i="10"/>
  <c r="D170" i="10"/>
  <c r="G169" i="10"/>
  <c r="D169" i="10"/>
  <c r="H169" i="10" s="1"/>
  <c r="G168" i="10"/>
  <c r="H168" i="10" s="1"/>
  <c r="D168" i="10"/>
  <c r="G167" i="10"/>
  <c r="H167" i="10" s="1"/>
  <c r="D167" i="10"/>
  <c r="G166" i="10"/>
  <c r="H166" i="10" s="1"/>
  <c r="D166" i="10"/>
  <c r="G165" i="10"/>
  <c r="H165" i="10" s="1"/>
  <c r="D165" i="10"/>
  <c r="G164" i="10"/>
  <c r="D164" i="10"/>
  <c r="G163" i="10"/>
  <c r="D163" i="10"/>
  <c r="G162" i="10"/>
  <c r="H162" i="10" s="1"/>
  <c r="D162" i="10"/>
  <c r="G161" i="10"/>
  <c r="D161" i="10"/>
  <c r="G160" i="10"/>
  <c r="D160" i="10"/>
  <c r="H160" i="10" s="1"/>
  <c r="H159" i="10"/>
  <c r="G159" i="10"/>
  <c r="D159" i="10"/>
  <c r="G158" i="10"/>
  <c r="H158" i="10" s="1"/>
  <c r="D158" i="10"/>
  <c r="G157" i="10"/>
  <c r="D157" i="10"/>
  <c r="H157" i="10" s="1"/>
  <c r="G156" i="10"/>
  <c r="H156" i="10" s="1"/>
  <c r="D156" i="10"/>
  <c r="G155" i="10"/>
  <c r="H155" i="10" s="1"/>
  <c r="D155" i="10"/>
  <c r="G154" i="10"/>
  <c r="D154" i="10"/>
  <c r="G153" i="10"/>
  <c r="D153" i="10"/>
  <c r="H153" i="10" s="1"/>
  <c r="G152" i="10"/>
  <c r="H152" i="10" s="1"/>
  <c r="D152" i="10"/>
  <c r="G151" i="10"/>
  <c r="H151" i="10" s="1"/>
  <c r="D151" i="10"/>
  <c r="G150" i="10"/>
  <c r="H150" i="10" s="1"/>
  <c r="D150" i="10"/>
  <c r="G149" i="10"/>
  <c r="H149" i="10" s="1"/>
  <c r="D149" i="10"/>
  <c r="G148" i="10"/>
  <c r="D148" i="10"/>
  <c r="G147" i="10"/>
  <c r="D147" i="10"/>
  <c r="G146" i="10"/>
  <c r="H146" i="10" s="1"/>
  <c r="D146" i="10"/>
  <c r="G145" i="10"/>
  <c r="D145" i="10"/>
  <c r="G144" i="10"/>
  <c r="D144" i="10"/>
  <c r="H144" i="10" s="1"/>
  <c r="H143" i="10"/>
  <c r="G143" i="10"/>
  <c r="D143" i="10"/>
  <c r="G142" i="10"/>
  <c r="H142" i="10" s="1"/>
  <c r="D142" i="10"/>
  <c r="G141" i="10"/>
  <c r="D141" i="10"/>
  <c r="H141" i="10" s="1"/>
  <c r="G140" i="10"/>
  <c r="H140" i="10" s="1"/>
  <c r="D140" i="10"/>
  <c r="G139" i="10"/>
  <c r="H139" i="10" s="1"/>
  <c r="D139" i="10"/>
  <c r="G138" i="10"/>
  <c r="D138" i="10"/>
  <c r="G137" i="10"/>
  <c r="D137" i="10"/>
  <c r="H137" i="10" s="1"/>
  <c r="G136" i="10"/>
  <c r="H136" i="10" s="1"/>
  <c r="D136" i="10"/>
  <c r="G135" i="10"/>
  <c r="H135" i="10" s="1"/>
  <c r="D135" i="10"/>
  <c r="G134" i="10"/>
  <c r="H134" i="10" s="1"/>
  <c r="D134" i="10"/>
  <c r="G133" i="10"/>
  <c r="H133" i="10" s="1"/>
  <c r="D133" i="10"/>
  <c r="G132" i="10"/>
  <c r="D132" i="10"/>
  <c r="G131" i="10"/>
  <c r="D131" i="10"/>
  <c r="G130" i="10"/>
  <c r="H130" i="10" s="1"/>
  <c r="D130" i="10"/>
  <c r="G129" i="10"/>
  <c r="D129" i="10"/>
  <c r="H128" i="10"/>
  <c r="G128" i="10"/>
  <c r="D128" i="10"/>
  <c r="H127" i="10"/>
  <c r="G127" i="10"/>
  <c r="D127" i="10"/>
  <c r="G126" i="10"/>
  <c r="H126" i="10" s="1"/>
  <c r="D126" i="10"/>
  <c r="H125" i="10"/>
  <c r="G125" i="10"/>
  <c r="D125" i="10"/>
  <c r="G124" i="10"/>
  <c r="H124" i="10" s="1"/>
  <c r="D124" i="10"/>
  <c r="G123" i="10"/>
  <c r="H123" i="10" s="1"/>
  <c r="D123" i="10"/>
  <c r="G122" i="10"/>
  <c r="D122" i="10"/>
  <c r="G121" i="10"/>
  <c r="D121" i="10"/>
  <c r="H121" i="10" s="1"/>
  <c r="G120" i="10"/>
  <c r="H120" i="10" s="1"/>
  <c r="D120" i="10"/>
  <c r="G119" i="10"/>
  <c r="H119" i="10" s="1"/>
  <c r="D119" i="10"/>
  <c r="G118" i="10"/>
  <c r="H118" i="10" s="1"/>
  <c r="D118" i="10"/>
  <c r="G117" i="10"/>
  <c r="H117" i="10" s="1"/>
  <c r="D117" i="10"/>
  <c r="G116" i="10"/>
  <c r="D116" i="10"/>
  <c r="G115" i="10"/>
  <c r="D115" i="10"/>
  <c r="G114" i="10"/>
  <c r="H114" i="10" s="1"/>
  <c r="D114" i="10"/>
  <c r="G113" i="10"/>
  <c r="D113" i="10"/>
  <c r="G112" i="10"/>
  <c r="D112" i="10"/>
  <c r="H112" i="10" s="1"/>
  <c r="H111" i="10"/>
  <c r="G111" i="10"/>
  <c r="D111" i="10"/>
  <c r="G110" i="10"/>
  <c r="H110" i="10" s="1"/>
  <c r="D110" i="10"/>
  <c r="G109" i="10"/>
  <c r="D109" i="10"/>
  <c r="H109" i="10" s="1"/>
  <c r="G108" i="10"/>
  <c r="H108" i="10" s="1"/>
  <c r="D108" i="10"/>
  <c r="G107" i="10"/>
  <c r="H107" i="10" s="1"/>
  <c r="D107" i="10"/>
  <c r="G106" i="10"/>
  <c r="D106" i="10"/>
  <c r="G105" i="10"/>
  <c r="D105" i="10"/>
  <c r="H105" i="10" s="1"/>
  <c r="G104" i="10"/>
  <c r="H104" i="10" s="1"/>
  <c r="D104" i="10"/>
  <c r="G103" i="10"/>
  <c r="H103" i="10" s="1"/>
  <c r="D103" i="10"/>
  <c r="G102" i="10"/>
  <c r="H102" i="10" s="1"/>
  <c r="D102" i="10"/>
  <c r="G101" i="10"/>
  <c r="H101" i="10" s="1"/>
  <c r="D101" i="10"/>
  <c r="G100" i="10"/>
  <c r="D100" i="10"/>
  <c r="G99" i="10"/>
  <c r="D99" i="10"/>
  <c r="G98" i="10"/>
  <c r="H98" i="10" s="1"/>
  <c r="D98" i="10"/>
  <c r="G97" i="10"/>
  <c r="D97" i="10"/>
  <c r="H96" i="10"/>
  <c r="G96" i="10"/>
  <c r="D96" i="10"/>
  <c r="H95" i="10"/>
  <c r="G95" i="10"/>
  <c r="D95" i="10"/>
  <c r="G94" i="10"/>
  <c r="H94" i="10" s="1"/>
  <c r="D94" i="10"/>
  <c r="H93" i="10"/>
  <c r="G93" i="10"/>
  <c r="D93" i="10"/>
  <c r="G92" i="10"/>
  <c r="H92" i="10" s="1"/>
  <c r="D92" i="10"/>
  <c r="G91" i="10"/>
  <c r="H91" i="10" s="1"/>
  <c r="D91" i="10"/>
  <c r="G90" i="10"/>
  <c r="D90" i="10"/>
  <c r="G89" i="10"/>
  <c r="D89" i="10"/>
  <c r="H89" i="10" s="1"/>
  <c r="G88" i="10"/>
  <c r="H88" i="10" s="1"/>
  <c r="D88" i="10"/>
  <c r="G87" i="10"/>
  <c r="H87" i="10" s="1"/>
  <c r="D87" i="10"/>
  <c r="G86" i="10"/>
  <c r="H86" i="10" s="1"/>
  <c r="D86" i="10"/>
  <c r="G85" i="10"/>
  <c r="H85" i="10" s="1"/>
  <c r="D85" i="10"/>
  <c r="G84" i="10"/>
  <c r="D84" i="10"/>
  <c r="G83" i="10"/>
  <c r="D83" i="10"/>
  <c r="G82" i="10"/>
  <c r="H82" i="10" s="1"/>
  <c r="D82" i="10"/>
  <c r="G81" i="10"/>
  <c r="D81" i="10"/>
  <c r="H80" i="10"/>
  <c r="G80" i="10"/>
  <c r="D80" i="10"/>
  <c r="H79" i="10"/>
  <c r="G79" i="10"/>
  <c r="D79" i="10"/>
  <c r="G78" i="10"/>
  <c r="H78" i="10" s="1"/>
  <c r="D78" i="10"/>
  <c r="H77" i="10"/>
  <c r="G77" i="10"/>
  <c r="D77" i="10"/>
  <c r="G76" i="10"/>
  <c r="H76" i="10" s="1"/>
  <c r="D76" i="10"/>
  <c r="G75" i="10"/>
  <c r="H75" i="10" s="1"/>
  <c r="D75" i="10"/>
  <c r="G74" i="10"/>
  <c r="D74" i="10"/>
  <c r="G73" i="10"/>
  <c r="D73" i="10"/>
  <c r="H73" i="10" s="1"/>
  <c r="G72" i="10"/>
  <c r="H72" i="10" s="1"/>
  <c r="D72" i="10"/>
  <c r="G71" i="10"/>
  <c r="H71" i="10" s="1"/>
  <c r="D71" i="10"/>
  <c r="G70" i="10"/>
  <c r="H70" i="10" s="1"/>
  <c r="D70" i="10"/>
  <c r="G69" i="10"/>
  <c r="H69" i="10" s="1"/>
  <c r="D69" i="10"/>
  <c r="G68" i="10"/>
  <c r="D68" i="10"/>
  <c r="G67" i="10"/>
  <c r="D67" i="10"/>
  <c r="G66" i="10"/>
  <c r="H66" i="10" s="1"/>
  <c r="D66" i="10"/>
  <c r="G65" i="10"/>
  <c r="D65" i="10"/>
  <c r="H64" i="10"/>
  <c r="G64" i="10"/>
  <c r="D64" i="10"/>
  <c r="H63" i="10"/>
  <c r="G63" i="10"/>
  <c r="D63" i="10"/>
  <c r="G62" i="10"/>
  <c r="H62" i="10" s="1"/>
  <c r="D62" i="10"/>
  <c r="H61" i="10"/>
  <c r="G61" i="10"/>
  <c r="D61" i="10"/>
  <c r="G60" i="10"/>
  <c r="H60" i="10" s="1"/>
  <c r="D60" i="10"/>
  <c r="G59" i="10"/>
  <c r="H59" i="10" s="1"/>
  <c r="D59" i="10"/>
  <c r="G58" i="10"/>
  <c r="D58" i="10"/>
  <c r="G57" i="10"/>
  <c r="D57" i="10"/>
  <c r="H57" i="10" s="1"/>
  <c r="G56" i="10"/>
  <c r="H56" i="10" s="1"/>
  <c r="D56" i="10"/>
  <c r="G55" i="10"/>
  <c r="H55" i="10" s="1"/>
  <c r="D55" i="10"/>
  <c r="G54" i="10"/>
  <c r="H54" i="10" s="1"/>
  <c r="D54" i="10"/>
  <c r="G53" i="10"/>
  <c r="H53" i="10" s="1"/>
  <c r="D53" i="10"/>
  <c r="G52" i="10"/>
  <c r="D52" i="10"/>
  <c r="G51" i="10"/>
  <c r="D51" i="10"/>
  <c r="G50" i="10"/>
  <c r="H50" i="10" s="1"/>
  <c r="D50" i="10"/>
  <c r="G49" i="10"/>
  <c r="D49" i="10"/>
  <c r="H48" i="10"/>
  <c r="G48" i="10"/>
  <c r="D48" i="10"/>
  <c r="H47" i="10"/>
  <c r="G47" i="10"/>
  <c r="D47" i="10"/>
  <c r="G46" i="10"/>
  <c r="H46" i="10" s="1"/>
  <c r="D46" i="10"/>
  <c r="H45" i="10"/>
  <c r="G45" i="10"/>
  <c r="D45" i="10"/>
  <c r="G44" i="10"/>
  <c r="H44" i="10" s="1"/>
  <c r="D44" i="10"/>
  <c r="G43" i="10"/>
  <c r="H43" i="10" s="1"/>
  <c r="D43" i="10"/>
  <c r="G42" i="10"/>
  <c r="D42" i="10"/>
  <c r="G41" i="10"/>
  <c r="D41" i="10"/>
  <c r="H41" i="10" s="1"/>
  <c r="G40" i="10"/>
  <c r="H40" i="10" s="1"/>
  <c r="D40" i="10"/>
  <c r="G39" i="10"/>
  <c r="H39" i="10" s="1"/>
  <c r="D39" i="10"/>
  <c r="G38" i="10"/>
  <c r="H38" i="10" s="1"/>
  <c r="D38" i="10"/>
  <c r="G37" i="10"/>
  <c r="H37" i="10" s="1"/>
  <c r="D37" i="10"/>
  <c r="G36" i="10"/>
  <c r="D36" i="10"/>
  <c r="G35" i="10"/>
  <c r="D35" i="10"/>
  <c r="G34" i="10"/>
  <c r="H34" i="10" s="1"/>
  <c r="D34" i="10"/>
  <c r="G33" i="10"/>
  <c r="D33" i="10"/>
  <c r="G32" i="10"/>
  <c r="D32" i="10"/>
  <c r="H32" i="10" s="1"/>
  <c r="H31" i="10"/>
  <c r="G31" i="10"/>
  <c r="D31" i="10"/>
  <c r="G30" i="10"/>
  <c r="H30" i="10" s="1"/>
  <c r="D30" i="10"/>
  <c r="G29" i="10"/>
  <c r="D29" i="10"/>
  <c r="H29" i="10" s="1"/>
  <c r="G28" i="10"/>
  <c r="H28" i="10" s="1"/>
  <c r="D28" i="10"/>
  <c r="G27" i="10"/>
  <c r="H27" i="10" s="1"/>
  <c r="D27" i="10"/>
  <c r="G26" i="10"/>
  <c r="D26" i="10"/>
  <c r="G25" i="10"/>
  <c r="D25" i="10"/>
  <c r="H25" i="10" s="1"/>
  <c r="G24" i="10"/>
  <c r="H24" i="10" s="1"/>
  <c r="D24" i="10"/>
  <c r="G23" i="10"/>
  <c r="H23" i="10" s="1"/>
  <c r="D23" i="10"/>
  <c r="G22" i="10"/>
  <c r="H22" i="10" s="1"/>
  <c r="D22" i="10"/>
  <c r="G21" i="10"/>
  <c r="H21" i="10" s="1"/>
  <c r="D21" i="10"/>
  <c r="G20" i="10"/>
  <c r="D20" i="10"/>
  <c r="G19" i="10"/>
  <c r="D19" i="10"/>
  <c r="G18" i="10"/>
  <c r="H18" i="10" s="1"/>
  <c r="D18" i="10"/>
  <c r="G17" i="10"/>
  <c r="D17" i="10"/>
  <c r="G16" i="10"/>
  <c r="D16" i="10"/>
  <c r="H16" i="10" s="1"/>
  <c r="H15" i="10"/>
  <c r="G15" i="10"/>
  <c r="D15" i="10"/>
  <c r="G14" i="10"/>
  <c r="H14" i="10" s="1"/>
  <c r="D14" i="10"/>
  <c r="G13" i="10"/>
  <c r="D13" i="10"/>
  <c r="H13" i="10" s="1"/>
  <c r="G12" i="10"/>
  <c r="H12" i="10" s="1"/>
  <c r="I12" i="10" s="1"/>
  <c r="D12" i="10"/>
  <c r="G11" i="10"/>
  <c r="H11" i="10" s="1"/>
  <c r="D11" i="10"/>
  <c r="G10" i="10"/>
  <c r="D10" i="10"/>
  <c r="G9" i="10"/>
  <c r="D9" i="10"/>
  <c r="G8" i="10"/>
  <c r="D8" i="10"/>
  <c r="G5" i="10"/>
  <c r="D5" i="10"/>
  <c r="E2" i="9"/>
  <c r="F9" i="8"/>
  <c r="F10" i="8"/>
  <c r="F11" i="8"/>
  <c r="F12" i="8"/>
  <c r="F13" i="8"/>
  <c r="F14" i="8"/>
  <c r="F15" i="8"/>
  <c r="F16" i="8"/>
  <c r="G16" i="8" s="1"/>
  <c r="F17" i="8"/>
  <c r="F18" i="8"/>
  <c r="F19" i="8"/>
  <c r="F20" i="8"/>
  <c r="G20" i="8" s="1"/>
  <c r="F21" i="8"/>
  <c r="F22" i="8"/>
  <c r="F23" i="8"/>
  <c r="F24" i="8"/>
  <c r="G24" i="8" s="1"/>
  <c r="F25" i="8"/>
  <c r="F26" i="8"/>
  <c r="F27" i="8"/>
  <c r="F28" i="8"/>
  <c r="G28" i="8" s="1"/>
  <c r="F29" i="8"/>
  <c r="F30" i="8"/>
  <c r="G30" i="8" s="1"/>
  <c r="F31" i="8"/>
  <c r="G31" i="8" s="1"/>
  <c r="F32" i="8"/>
  <c r="G32" i="8" s="1"/>
  <c r="F33" i="8"/>
  <c r="F34" i="8"/>
  <c r="F35" i="8"/>
  <c r="F36" i="8"/>
  <c r="G36" i="8" s="1"/>
  <c r="F37" i="8"/>
  <c r="F38" i="8"/>
  <c r="F39" i="8"/>
  <c r="F40" i="8"/>
  <c r="G40" i="8" s="1"/>
  <c r="F41" i="8"/>
  <c r="F42" i="8"/>
  <c r="F43" i="8"/>
  <c r="F44" i="8"/>
  <c r="F45" i="8"/>
  <c r="F46" i="8"/>
  <c r="F47" i="8"/>
  <c r="F48" i="8"/>
  <c r="G48" i="8" s="1"/>
  <c r="F49" i="8"/>
  <c r="F50" i="8"/>
  <c r="F51" i="8"/>
  <c r="F52" i="8"/>
  <c r="G52" i="8" s="1"/>
  <c r="F53" i="8"/>
  <c r="F54" i="8"/>
  <c r="F55" i="8"/>
  <c r="F56" i="8"/>
  <c r="G56" i="8" s="1"/>
  <c r="F57" i="8"/>
  <c r="F58" i="8"/>
  <c r="F59" i="8"/>
  <c r="F60" i="8"/>
  <c r="G60" i="8" s="1"/>
  <c r="F61" i="8"/>
  <c r="F62" i="8"/>
  <c r="F63" i="8"/>
  <c r="F64" i="8"/>
  <c r="G64" i="8" s="1"/>
  <c r="F65" i="8"/>
  <c r="F66" i="8"/>
  <c r="F67" i="8"/>
  <c r="F68" i="8"/>
  <c r="G68" i="8" s="1"/>
  <c r="F69" i="8"/>
  <c r="F70" i="8"/>
  <c r="F71" i="8"/>
  <c r="F72" i="8"/>
  <c r="G72" i="8" s="1"/>
  <c r="F73" i="8"/>
  <c r="F74" i="8"/>
  <c r="F75" i="8"/>
  <c r="F76" i="8"/>
  <c r="G76" i="8" s="1"/>
  <c r="F77" i="8"/>
  <c r="F78" i="8"/>
  <c r="F79" i="8"/>
  <c r="F80" i="8"/>
  <c r="G80" i="8" s="1"/>
  <c r="F81" i="8"/>
  <c r="F82" i="8"/>
  <c r="F83" i="8"/>
  <c r="F84" i="8"/>
  <c r="G84" i="8" s="1"/>
  <c r="F85" i="8"/>
  <c r="F86" i="8"/>
  <c r="F87" i="8"/>
  <c r="F88" i="8"/>
  <c r="G88" i="8" s="1"/>
  <c r="F89" i="8"/>
  <c r="F90" i="8"/>
  <c r="F91" i="8"/>
  <c r="F92" i="8"/>
  <c r="G92" i="8" s="1"/>
  <c r="F93" i="8"/>
  <c r="F94" i="8"/>
  <c r="F95" i="8"/>
  <c r="F96" i="8"/>
  <c r="G96" i="8" s="1"/>
  <c r="F97" i="8"/>
  <c r="F98" i="8"/>
  <c r="F99" i="8"/>
  <c r="F100" i="8"/>
  <c r="G100" i="8" s="1"/>
  <c r="F101" i="8"/>
  <c r="F102" i="8"/>
  <c r="F103" i="8"/>
  <c r="F104" i="8"/>
  <c r="G104" i="8" s="1"/>
  <c r="F105" i="8"/>
  <c r="F106" i="8"/>
  <c r="F107" i="8"/>
  <c r="F108" i="8"/>
  <c r="G108" i="8" s="1"/>
  <c r="F109" i="8"/>
  <c r="F110" i="8"/>
  <c r="F111" i="8"/>
  <c r="F112" i="8"/>
  <c r="G112" i="8" s="1"/>
  <c r="F113" i="8"/>
  <c r="F114" i="8"/>
  <c r="F115" i="8"/>
  <c r="F116" i="8"/>
  <c r="G116" i="8" s="1"/>
  <c r="F117" i="8"/>
  <c r="F118" i="8"/>
  <c r="F119" i="8"/>
  <c r="F120" i="8"/>
  <c r="G120" i="8" s="1"/>
  <c r="F121" i="8"/>
  <c r="F122" i="8"/>
  <c r="F123" i="8"/>
  <c r="F124" i="8"/>
  <c r="G124" i="8" s="1"/>
  <c r="F125" i="8"/>
  <c r="F126" i="8"/>
  <c r="F127" i="8"/>
  <c r="F128" i="8"/>
  <c r="G128" i="8" s="1"/>
  <c r="F129" i="8"/>
  <c r="F130" i="8"/>
  <c r="F131" i="8"/>
  <c r="F132" i="8"/>
  <c r="G132" i="8" s="1"/>
  <c r="F133" i="8"/>
  <c r="F134" i="8"/>
  <c r="F135" i="8"/>
  <c r="F136" i="8"/>
  <c r="F137" i="8"/>
  <c r="F138" i="8"/>
  <c r="G138" i="8" s="1"/>
  <c r="F139" i="8"/>
  <c r="F140" i="8"/>
  <c r="G140" i="8" s="1"/>
  <c r="F141" i="8"/>
  <c r="F142" i="8"/>
  <c r="G142" i="8" s="1"/>
  <c r="F143" i="8"/>
  <c r="F144" i="8"/>
  <c r="G144" i="8" s="1"/>
  <c r="F145" i="8"/>
  <c r="F146" i="8"/>
  <c r="F147" i="8"/>
  <c r="F148" i="8"/>
  <c r="G148" i="8" s="1"/>
  <c r="F149" i="8"/>
  <c r="F150" i="8"/>
  <c r="F151" i="8"/>
  <c r="F152" i="8"/>
  <c r="G152" i="8" s="1"/>
  <c r="F153" i="8"/>
  <c r="F154" i="8"/>
  <c r="F155" i="8"/>
  <c r="F156" i="8"/>
  <c r="G156" i="8" s="1"/>
  <c r="F157" i="8"/>
  <c r="F158" i="8"/>
  <c r="G158" i="8" s="1"/>
  <c r="F159" i="8"/>
  <c r="F160" i="8"/>
  <c r="G160" i="8" s="1"/>
  <c r="F161" i="8"/>
  <c r="F162" i="8"/>
  <c r="G162" i="8" s="1"/>
  <c r="F163" i="8"/>
  <c r="F164" i="8"/>
  <c r="G164" i="8" s="1"/>
  <c r="F165" i="8"/>
  <c r="F166" i="8"/>
  <c r="F167" i="8"/>
  <c r="F168" i="8"/>
  <c r="G168" i="8" s="1"/>
  <c r="F169" i="8"/>
  <c r="F170" i="8"/>
  <c r="G170" i="8" s="1"/>
  <c r="F171" i="8"/>
  <c r="F172" i="8"/>
  <c r="G172" i="8" s="1"/>
  <c r="F173" i="8"/>
  <c r="F174" i="8"/>
  <c r="G174" i="8" s="1"/>
  <c r="F175" i="8"/>
  <c r="F176" i="8"/>
  <c r="F177" i="8"/>
  <c r="F178" i="8"/>
  <c r="G178" i="8" s="1"/>
  <c r="F179" i="8"/>
  <c r="F180" i="8"/>
  <c r="G180" i="8" s="1"/>
  <c r="F181" i="8"/>
  <c r="F182" i="8"/>
  <c r="G182" i="8" s="1"/>
  <c r="F183" i="8"/>
  <c r="F184" i="8"/>
  <c r="G184" i="8" s="1"/>
  <c r="F185" i="8"/>
  <c r="F186" i="8"/>
  <c r="G186" i="8" s="1"/>
  <c r="F187" i="8"/>
  <c r="F188" i="8"/>
  <c r="G188" i="8" s="1"/>
  <c r="F189" i="8"/>
  <c r="F190" i="8"/>
  <c r="G190" i="8" s="1"/>
  <c r="F191" i="8"/>
  <c r="F192" i="8"/>
  <c r="G192" i="8" s="1"/>
  <c r="F193" i="8"/>
  <c r="F194" i="8"/>
  <c r="F195" i="8"/>
  <c r="F196" i="8"/>
  <c r="G196" i="8" s="1"/>
  <c r="F197" i="8"/>
  <c r="F198" i="8"/>
  <c r="G198" i="8" s="1"/>
  <c r="F199" i="8"/>
  <c r="F200" i="8"/>
  <c r="G200" i="8" s="1"/>
  <c r="F201" i="8"/>
  <c r="F202" i="8"/>
  <c r="G202" i="8" s="1"/>
  <c r="F203" i="8"/>
  <c r="F204" i="8"/>
  <c r="G204" i="8" s="1"/>
  <c r="F205" i="8"/>
  <c r="F206" i="8"/>
  <c r="F207" i="8"/>
  <c r="F208" i="8"/>
  <c r="G208" i="8" s="1"/>
  <c r="F209" i="8"/>
  <c r="F210" i="8"/>
  <c r="G210" i="8" s="1"/>
  <c r="F211" i="8"/>
  <c r="F212" i="8"/>
  <c r="G212" i="8" s="1"/>
  <c r="H212" i="8" s="1"/>
  <c r="I212" i="8" s="1"/>
  <c r="F213" i="8"/>
  <c r="F214" i="8"/>
  <c r="F215" i="8"/>
  <c r="F216" i="8"/>
  <c r="G216" i="8" s="1"/>
  <c r="F217" i="8"/>
  <c r="F218" i="8"/>
  <c r="G218" i="8" s="1"/>
  <c r="F219" i="8"/>
  <c r="G219" i="8" s="1"/>
  <c r="F220" i="8"/>
  <c r="G220" i="8" s="1"/>
  <c r="F221" i="8"/>
  <c r="F222" i="8"/>
  <c r="G222" i="8" s="1"/>
  <c r="F223" i="8"/>
  <c r="F224" i="8"/>
  <c r="G224" i="8" s="1"/>
  <c r="F225" i="8"/>
  <c r="F226" i="8"/>
  <c r="G226" i="8" s="1"/>
  <c r="F227" i="8"/>
  <c r="F228" i="8"/>
  <c r="G228" i="8" s="1"/>
  <c r="F229" i="8"/>
  <c r="F230" i="8"/>
  <c r="G230" i="8" s="1"/>
  <c r="F231" i="8"/>
  <c r="F232" i="8"/>
  <c r="G232" i="8" s="1"/>
  <c r="F233" i="8"/>
  <c r="F234" i="8"/>
  <c r="F235" i="8"/>
  <c r="F236" i="8"/>
  <c r="G236" i="8" s="1"/>
  <c r="H236" i="8" s="1"/>
  <c r="I236" i="8" s="1"/>
  <c r="F237" i="8"/>
  <c r="F238" i="8"/>
  <c r="G238" i="8" s="1"/>
  <c r="F239" i="8"/>
  <c r="F240" i="8"/>
  <c r="G240" i="8" s="1"/>
  <c r="F241" i="8"/>
  <c r="F242" i="8"/>
  <c r="G242" i="8" s="1"/>
  <c r="F243" i="8"/>
  <c r="G243" i="8" s="1"/>
  <c r="F244" i="8"/>
  <c r="G244" i="8" s="1"/>
  <c r="F245" i="8"/>
  <c r="F246" i="8"/>
  <c r="F247" i="8"/>
  <c r="F248" i="8"/>
  <c r="G248" i="8" s="1"/>
  <c r="F249" i="8"/>
  <c r="F250" i="8"/>
  <c r="F251" i="8"/>
  <c r="F252" i="8"/>
  <c r="G252" i="8" s="1"/>
  <c r="F253" i="8"/>
  <c r="G253" i="8" s="1"/>
  <c r="F254" i="8"/>
  <c r="G254" i="8" s="1"/>
  <c r="F255" i="8"/>
  <c r="F256" i="8"/>
  <c r="G256" i="8" s="1"/>
  <c r="F257" i="8"/>
  <c r="F258" i="8"/>
  <c r="F259" i="8"/>
  <c r="F260" i="8"/>
  <c r="G260" i="8" s="1"/>
  <c r="F261" i="8"/>
  <c r="F262" i="8"/>
  <c r="F263" i="8"/>
  <c r="F264" i="8"/>
  <c r="G264" i="8" s="1"/>
  <c r="F265" i="8"/>
  <c r="F266" i="8"/>
  <c r="G266" i="8" s="1"/>
  <c r="F267" i="8"/>
  <c r="F268" i="8"/>
  <c r="G268" i="8" s="1"/>
  <c r="F269" i="8"/>
  <c r="F270" i="8"/>
  <c r="G270" i="8" s="1"/>
  <c r="F8" i="8"/>
  <c r="G8" i="8" s="1"/>
  <c r="C9" i="8"/>
  <c r="D9" i="8" s="1"/>
  <c r="C10" i="8"/>
  <c r="C11" i="8"/>
  <c r="D11" i="8" s="1"/>
  <c r="C12" i="8"/>
  <c r="C13" i="8"/>
  <c r="D13" i="8" s="1"/>
  <c r="C14" i="8"/>
  <c r="C15" i="8"/>
  <c r="C16" i="8"/>
  <c r="C17" i="8"/>
  <c r="D17" i="8" s="1"/>
  <c r="C18" i="8"/>
  <c r="C19" i="8"/>
  <c r="D19" i="8" s="1"/>
  <c r="C20" i="8"/>
  <c r="C21" i="8"/>
  <c r="D21" i="8" s="1"/>
  <c r="C22" i="8"/>
  <c r="C23" i="8"/>
  <c r="C24" i="8"/>
  <c r="D24" i="8" s="1"/>
  <c r="C25" i="8"/>
  <c r="D25" i="8" s="1"/>
  <c r="C26" i="8"/>
  <c r="C27" i="8"/>
  <c r="D27" i="8" s="1"/>
  <c r="C28" i="8"/>
  <c r="C29" i="8"/>
  <c r="D29" i="8" s="1"/>
  <c r="C30" i="8"/>
  <c r="C31" i="8"/>
  <c r="C32" i="8"/>
  <c r="C33" i="8"/>
  <c r="C34" i="8"/>
  <c r="C35" i="8"/>
  <c r="D35" i="8" s="1"/>
  <c r="C36" i="8"/>
  <c r="C37" i="8"/>
  <c r="D37" i="8" s="1"/>
  <c r="C38" i="8"/>
  <c r="C39" i="8"/>
  <c r="C40" i="8"/>
  <c r="D40" i="8" s="1"/>
  <c r="C41" i="8"/>
  <c r="D41" i="8" s="1"/>
  <c r="C42" i="8"/>
  <c r="C43" i="8"/>
  <c r="D43" i="8" s="1"/>
  <c r="C44" i="8"/>
  <c r="C45" i="8"/>
  <c r="D45" i="8" s="1"/>
  <c r="C46" i="8"/>
  <c r="C47" i="8"/>
  <c r="C48" i="8"/>
  <c r="C49" i="8"/>
  <c r="D49" i="8" s="1"/>
  <c r="C50" i="8"/>
  <c r="C51" i="8"/>
  <c r="D51" i="8" s="1"/>
  <c r="C52" i="8"/>
  <c r="C53" i="8"/>
  <c r="D53" i="8" s="1"/>
  <c r="C54" i="8"/>
  <c r="C55" i="8"/>
  <c r="C56" i="8"/>
  <c r="D56" i="8" s="1"/>
  <c r="C57" i="8"/>
  <c r="D57" i="8" s="1"/>
  <c r="C58" i="8"/>
  <c r="C59" i="8"/>
  <c r="D59" i="8" s="1"/>
  <c r="C60" i="8"/>
  <c r="C61" i="8"/>
  <c r="D61" i="8" s="1"/>
  <c r="C62" i="8"/>
  <c r="C63" i="8"/>
  <c r="C64" i="8"/>
  <c r="D64" i="8" s="1"/>
  <c r="C65" i="8"/>
  <c r="D65" i="8" s="1"/>
  <c r="C66" i="8"/>
  <c r="C67" i="8"/>
  <c r="C68" i="8"/>
  <c r="C69" i="8"/>
  <c r="D69" i="8" s="1"/>
  <c r="C70" i="8"/>
  <c r="C71" i="8"/>
  <c r="C72" i="8"/>
  <c r="D72" i="8" s="1"/>
  <c r="C73" i="8"/>
  <c r="C74" i="8"/>
  <c r="C75" i="8"/>
  <c r="C76" i="8"/>
  <c r="C77" i="8"/>
  <c r="D77" i="8" s="1"/>
  <c r="C78" i="8"/>
  <c r="C79" i="8"/>
  <c r="C80" i="8"/>
  <c r="D80" i="8" s="1"/>
  <c r="C81" i="8"/>
  <c r="C82" i="8"/>
  <c r="C83" i="8"/>
  <c r="D83" i="8" s="1"/>
  <c r="C84" i="8"/>
  <c r="C85" i="8"/>
  <c r="D85" i="8" s="1"/>
  <c r="C86" i="8"/>
  <c r="C87" i="8"/>
  <c r="C88" i="8"/>
  <c r="C89" i="8"/>
  <c r="D89" i="8" s="1"/>
  <c r="C90" i="8"/>
  <c r="C91" i="8"/>
  <c r="C92" i="8"/>
  <c r="C93" i="8"/>
  <c r="D93" i="8" s="1"/>
  <c r="C94" i="8"/>
  <c r="C95" i="8"/>
  <c r="C96" i="8"/>
  <c r="C97" i="8"/>
  <c r="C98" i="8"/>
  <c r="C99" i="8"/>
  <c r="D99" i="8" s="1"/>
  <c r="C100" i="8"/>
  <c r="C101" i="8"/>
  <c r="D101" i="8" s="1"/>
  <c r="C102" i="8"/>
  <c r="C103" i="8"/>
  <c r="C104" i="8"/>
  <c r="C105" i="8"/>
  <c r="D105" i="8" s="1"/>
  <c r="C106" i="8"/>
  <c r="C107" i="8"/>
  <c r="C108" i="8"/>
  <c r="C109" i="8"/>
  <c r="D109" i="8" s="1"/>
  <c r="C110" i="8"/>
  <c r="C111" i="8"/>
  <c r="C112" i="8"/>
  <c r="D112" i="8" s="1"/>
  <c r="C113" i="8"/>
  <c r="D113" i="8" s="1"/>
  <c r="C114" i="8"/>
  <c r="C115" i="8"/>
  <c r="D115" i="8" s="1"/>
  <c r="C116" i="8"/>
  <c r="C117" i="8"/>
  <c r="D117" i="8" s="1"/>
  <c r="C118" i="8"/>
  <c r="C119" i="8"/>
  <c r="C120" i="8"/>
  <c r="C121" i="8"/>
  <c r="D121" i="8" s="1"/>
  <c r="C122" i="8"/>
  <c r="C123" i="8"/>
  <c r="D123" i="8" s="1"/>
  <c r="C124" i="8"/>
  <c r="C125" i="8"/>
  <c r="D125" i="8" s="1"/>
  <c r="C126" i="8"/>
  <c r="C127" i="8"/>
  <c r="C128" i="8"/>
  <c r="D128" i="8" s="1"/>
  <c r="C129" i="8"/>
  <c r="D129" i="8" s="1"/>
  <c r="C130" i="8"/>
  <c r="C131" i="8"/>
  <c r="D131" i="8" s="1"/>
  <c r="C132" i="8"/>
  <c r="C133" i="8"/>
  <c r="D133" i="8" s="1"/>
  <c r="C134" i="8"/>
  <c r="C135" i="8"/>
  <c r="C136" i="8"/>
  <c r="D136" i="8" s="1"/>
  <c r="C137" i="8"/>
  <c r="C138" i="8"/>
  <c r="C139" i="8"/>
  <c r="D139" i="8" s="1"/>
  <c r="C140" i="8"/>
  <c r="C141" i="8"/>
  <c r="D141" i="8" s="1"/>
  <c r="C142" i="8"/>
  <c r="C143" i="8"/>
  <c r="C144" i="8"/>
  <c r="C145" i="8"/>
  <c r="D145" i="8" s="1"/>
  <c r="C146" i="8"/>
  <c r="C147" i="8"/>
  <c r="C148" i="8"/>
  <c r="C149" i="8"/>
  <c r="D149" i="8" s="1"/>
  <c r="C150" i="8"/>
  <c r="D150" i="8" s="1"/>
  <c r="C151" i="8"/>
  <c r="C152" i="8"/>
  <c r="D152" i="8" s="1"/>
  <c r="C153" i="8"/>
  <c r="D153" i="8" s="1"/>
  <c r="C154" i="8"/>
  <c r="C155" i="8"/>
  <c r="D155" i="8" s="1"/>
  <c r="C156" i="8"/>
  <c r="D156" i="8" s="1"/>
  <c r="C157" i="8"/>
  <c r="D157" i="8" s="1"/>
  <c r="C158" i="8"/>
  <c r="C159" i="8"/>
  <c r="C160" i="8"/>
  <c r="D160" i="8" s="1"/>
  <c r="C161" i="8"/>
  <c r="D161" i="8" s="1"/>
  <c r="C162" i="8"/>
  <c r="C163" i="8"/>
  <c r="C164" i="8"/>
  <c r="C165" i="8"/>
  <c r="D165" i="8" s="1"/>
  <c r="C166" i="8"/>
  <c r="C167" i="8"/>
  <c r="C168" i="8"/>
  <c r="D168" i="8" s="1"/>
  <c r="C169" i="8"/>
  <c r="C170" i="8"/>
  <c r="C171" i="8"/>
  <c r="D171" i="8" s="1"/>
  <c r="C172" i="8"/>
  <c r="C173" i="8"/>
  <c r="D173" i="8" s="1"/>
  <c r="C174" i="8"/>
  <c r="C175" i="8"/>
  <c r="C176" i="8"/>
  <c r="D176" i="8" s="1"/>
  <c r="C177" i="8"/>
  <c r="D177" i="8" s="1"/>
  <c r="C178" i="8"/>
  <c r="C179" i="8"/>
  <c r="C180" i="8"/>
  <c r="C181" i="8"/>
  <c r="D181" i="8" s="1"/>
  <c r="C182" i="8"/>
  <c r="C183" i="8"/>
  <c r="C184" i="8"/>
  <c r="D184" i="8" s="1"/>
  <c r="C185" i="8"/>
  <c r="C186" i="8"/>
  <c r="C187" i="8"/>
  <c r="D187" i="8" s="1"/>
  <c r="C188" i="8"/>
  <c r="C189" i="8"/>
  <c r="D189" i="8" s="1"/>
  <c r="C190" i="8"/>
  <c r="C191" i="8"/>
  <c r="C192" i="8"/>
  <c r="D192" i="8" s="1"/>
  <c r="C193" i="8"/>
  <c r="C194" i="8"/>
  <c r="C195" i="8"/>
  <c r="D195" i="8" s="1"/>
  <c r="C196" i="8"/>
  <c r="C197" i="8"/>
  <c r="D197" i="8" s="1"/>
  <c r="C198" i="8"/>
  <c r="C199" i="8"/>
  <c r="C200" i="8"/>
  <c r="D200" i="8" s="1"/>
  <c r="C201" i="8"/>
  <c r="D201" i="8" s="1"/>
  <c r="C202" i="8"/>
  <c r="C203" i="8"/>
  <c r="D203" i="8" s="1"/>
  <c r="C204" i="8"/>
  <c r="D204" i="8" s="1"/>
  <c r="C205" i="8"/>
  <c r="D205" i="8" s="1"/>
  <c r="C206" i="8"/>
  <c r="D206" i="8" s="1"/>
  <c r="C207" i="8"/>
  <c r="C208" i="8"/>
  <c r="C209" i="8"/>
  <c r="D209" i="8" s="1"/>
  <c r="C210" i="8"/>
  <c r="C211" i="8"/>
  <c r="C212" i="8"/>
  <c r="C213" i="8"/>
  <c r="D213" i="8" s="1"/>
  <c r="C214" i="8"/>
  <c r="D214" i="8" s="1"/>
  <c r="C215" i="8"/>
  <c r="C216" i="8"/>
  <c r="D216" i="8" s="1"/>
  <c r="C217" i="8"/>
  <c r="C218" i="8"/>
  <c r="C219" i="8"/>
  <c r="C220" i="8"/>
  <c r="D220" i="8" s="1"/>
  <c r="C221" i="8"/>
  <c r="D221" i="8" s="1"/>
  <c r="C222" i="8"/>
  <c r="C223" i="8"/>
  <c r="C224" i="8"/>
  <c r="D224" i="8" s="1"/>
  <c r="C225" i="8"/>
  <c r="D225" i="8" s="1"/>
  <c r="C226" i="8"/>
  <c r="C227" i="8"/>
  <c r="D227" i="8" s="1"/>
  <c r="C228" i="8"/>
  <c r="D228" i="8" s="1"/>
  <c r="C229" i="8"/>
  <c r="D229" i="8" s="1"/>
  <c r="C230" i="8"/>
  <c r="D230" i="8" s="1"/>
  <c r="C231" i="8"/>
  <c r="C232" i="8"/>
  <c r="D232" i="8" s="1"/>
  <c r="C233" i="8"/>
  <c r="D233" i="8" s="1"/>
  <c r="C234" i="8"/>
  <c r="C235" i="8"/>
  <c r="D235" i="8" s="1"/>
  <c r="C236" i="8"/>
  <c r="C237" i="8"/>
  <c r="D237" i="8" s="1"/>
  <c r="C238" i="8"/>
  <c r="D238" i="8" s="1"/>
  <c r="C239" i="8"/>
  <c r="C240" i="8"/>
  <c r="D240" i="8" s="1"/>
  <c r="C241" i="8"/>
  <c r="D241" i="8" s="1"/>
  <c r="C242" i="8"/>
  <c r="C243" i="8"/>
  <c r="C244" i="8"/>
  <c r="D244" i="8" s="1"/>
  <c r="C245" i="8"/>
  <c r="D245" i="8" s="1"/>
  <c r="C246" i="8"/>
  <c r="C247" i="8"/>
  <c r="C248" i="8"/>
  <c r="D248" i="8" s="1"/>
  <c r="C249" i="8"/>
  <c r="D249" i="8" s="1"/>
  <c r="C250" i="8"/>
  <c r="C251" i="8"/>
  <c r="D251" i="8" s="1"/>
  <c r="C252" i="8"/>
  <c r="C253" i="8"/>
  <c r="D253" i="8" s="1"/>
  <c r="C254" i="8"/>
  <c r="D254" i="8" s="1"/>
  <c r="C255" i="8"/>
  <c r="C256" i="8"/>
  <c r="C257" i="8"/>
  <c r="D257" i="8" s="1"/>
  <c r="C258" i="8"/>
  <c r="C259" i="8"/>
  <c r="D259" i="8" s="1"/>
  <c r="C260" i="8"/>
  <c r="D260" i="8" s="1"/>
  <c r="C261" i="8"/>
  <c r="D261" i="8" s="1"/>
  <c r="C262" i="8"/>
  <c r="C263" i="8"/>
  <c r="C264" i="8"/>
  <c r="D264" i="8" s="1"/>
  <c r="C265" i="8"/>
  <c r="D265" i="8" s="1"/>
  <c r="C266" i="8"/>
  <c r="C267" i="8"/>
  <c r="D267" i="8" s="1"/>
  <c r="C268" i="8"/>
  <c r="C269" i="8"/>
  <c r="D269" i="8" s="1"/>
  <c r="C270" i="8"/>
  <c r="D270" i="8" s="1"/>
  <c r="C8" i="8"/>
  <c r="D8" i="8" s="1"/>
  <c r="G269" i="8"/>
  <c r="D268" i="8"/>
  <c r="G267" i="8"/>
  <c r="D266" i="8"/>
  <c r="G265" i="8"/>
  <c r="G263" i="8"/>
  <c r="D263" i="8"/>
  <c r="G262" i="8"/>
  <c r="D262" i="8"/>
  <c r="G261" i="8"/>
  <c r="G259" i="8"/>
  <c r="G258" i="8"/>
  <c r="D258" i="8"/>
  <c r="G257" i="8"/>
  <c r="D256" i="8"/>
  <c r="G255" i="8"/>
  <c r="D255" i="8"/>
  <c r="D252" i="8"/>
  <c r="G251" i="8"/>
  <c r="G250" i="8"/>
  <c r="D250" i="8"/>
  <c r="G249" i="8"/>
  <c r="G247" i="8"/>
  <c r="D247" i="8"/>
  <c r="G246" i="8"/>
  <c r="D246" i="8"/>
  <c r="G245" i="8"/>
  <c r="D243" i="8"/>
  <c r="D242" i="8"/>
  <c r="G241" i="8"/>
  <c r="G239" i="8"/>
  <c r="D239" i="8"/>
  <c r="G237" i="8"/>
  <c r="D236" i="8"/>
  <c r="G235" i="8"/>
  <c r="G234" i="8"/>
  <c r="D234" i="8"/>
  <c r="G233" i="8"/>
  <c r="G231" i="8"/>
  <c r="D231" i="8"/>
  <c r="G229" i="8"/>
  <c r="G227" i="8"/>
  <c r="D226" i="8"/>
  <c r="G225" i="8"/>
  <c r="G223" i="8"/>
  <c r="D223" i="8"/>
  <c r="D222" i="8"/>
  <c r="G221" i="8"/>
  <c r="D219" i="8"/>
  <c r="D218" i="8"/>
  <c r="G217" i="8"/>
  <c r="D217" i="8"/>
  <c r="G215" i="8"/>
  <c r="D215" i="8"/>
  <c r="G214" i="8"/>
  <c r="G213" i="8"/>
  <c r="D212" i="8"/>
  <c r="G211" i="8"/>
  <c r="D211" i="8"/>
  <c r="D210" i="8"/>
  <c r="G209" i="8"/>
  <c r="D208" i="8"/>
  <c r="G207" i="8"/>
  <c r="D207" i="8"/>
  <c r="G206" i="8"/>
  <c r="G205" i="8"/>
  <c r="G203" i="8"/>
  <c r="D202" i="8"/>
  <c r="G201" i="8"/>
  <c r="G199" i="8"/>
  <c r="D199" i="8"/>
  <c r="D198" i="8"/>
  <c r="G197" i="8"/>
  <c r="D196" i="8"/>
  <c r="G195" i="8"/>
  <c r="G194" i="8"/>
  <c r="D194" i="8"/>
  <c r="G193" i="8"/>
  <c r="D193" i="8"/>
  <c r="G191" i="8"/>
  <c r="D191" i="8"/>
  <c r="D190" i="8"/>
  <c r="G189" i="8"/>
  <c r="D188" i="8"/>
  <c r="G187" i="8"/>
  <c r="D186" i="8"/>
  <c r="G185" i="8"/>
  <c r="D185" i="8"/>
  <c r="G183" i="8"/>
  <c r="D183" i="8"/>
  <c r="D182" i="8"/>
  <c r="G181" i="8"/>
  <c r="D180" i="8"/>
  <c r="G179" i="8"/>
  <c r="D179" i="8"/>
  <c r="D178" i="8"/>
  <c r="G177" i="8"/>
  <c r="G176" i="8"/>
  <c r="G175" i="8"/>
  <c r="D175" i="8"/>
  <c r="D174" i="8"/>
  <c r="G173" i="8"/>
  <c r="D172" i="8"/>
  <c r="G171" i="8"/>
  <c r="D170" i="8"/>
  <c r="G169" i="8"/>
  <c r="D169" i="8"/>
  <c r="G167" i="8"/>
  <c r="D167" i="8"/>
  <c r="G166" i="8"/>
  <c r="D166" i="8"/>
  <c r="G165" i="8"/>
  <c r="D164" i="8"/>
  <c r="G163" i="8"/>
  <c r="D163" i="8"/>
  <c r="D162" i="8"/>
  <c r="G161" i="8"/>
  <c r="G159" i="8"/>
  <c r="D159" i="8"/>
  <c r="D158" i="8"/>
  <c r="G157" i="8"/>
  <c r="G155" i="8"/>
  <c r="G154" i="8"/>
  <c r="D154" i="8"/>
  <c r="G153" i="8"/>
  <c r="G151" i="8"/>
  <c r="D151" i="8"/>
  <c r="G150" i="8"/>
  <c r="G149" i="8"/>
  <c r="D148" i="8"/>
  <c r="G147" i="8"/>
  <c r="D147" i="8"/>
  <c r="G146" i="8"/>
  <c r="D146" i="8"/>
  <c r="G145" i="8"/>
  <c r="D144" i="8"/>
  <c r="G143" i="8"/>
  <c r="D143" i="8"/>
  <c r="D142" i="8"/>
  <c r="G141" i="8"/>
  <c r="D140" i="8"/>
  <c r="G139" i="8"/>
  <c r="D138" i="8"/>
  <c r="G137" i="8"/>
  <c r="D137" i="8"/>
  <c r="G136" i="8"/>
  <c r="G135" i="8"/>
  <c r="D135" i="8"/>
  <c r="G134" i="8"/>
  <c r="D134" i="8"/>
  <c r="G133" i="8"/>
  <c r="D132" i="8"/>
  <c r="G131" i="8"/>
  <c r="G130" i="8"/>
  <c r="D130" i="8"/>
  <c r="G129" i="8"/>
  <c r="G127" i="8"/>
  <c r="D127" i="8"/>
  <c r="G126" i="8"/>
  <c r="D126" i="8"/>
  <c r="G125" i="8"/>
  <c r="D124" i="8"/>
  <c r="G123" i="8"/>
  <c r="G122" i="8"/>
  <c r="D122" i="8"/>
  <c r="H122" i="8" s="1"/>
  <c r="I122" i="8" s="1"/>
  <c r="G121" i="8"/>
  <c r="D120" i="8"/>
  <c r="G119" i="8"/>
  <c r="D119" i="8"/>
  <c r="G118" i="8"/>
  <c r="D118" i="8"/>
  <c r="G117" i="8"/>
  <c r="D116" i="8"/>
  <c r="G115" i="8"/>
  <c r="G114" i="8"/>
  <c r="D114" i="8"/>
  <c r="G113" i="8"/>
  <c r="G111" i="8"/>
  <c r="D111" i="8"/>
  <c r="G110" i="8"/>
  <c r="D110" i="8"/>
  <c r="G109" i="8"/>
  <c r="D108" i="8"/>
  <c r="G107" i="8"/>
  <c r="D107" i="8"/>
  <c r="G106" i="8"/>
  <c r="D106" i="8"/>
  <c r="G105" i="8"/>
  <c r="D104" i="8"/>
  <c r="G103" i="8"/>
  <c r="D103" i="8"/>
  <c r="G102" i="8"/>
  <c r="D102" i="8"/>
  <c r="G101" i="8"/>
  <c r="D100" i="8"/>
  <c r="G99" i="8"/>
  <c r="G98" i="8"/>
  <c r="D98" i="8"/>
  <c r="G97" i="8"/>
  <c r="D97" i="8"/>
  <c r="D96" i="8"/>
  <c r="G95" i="8"/>
  <c r="H95" i="8" s="1"/>
  <c r="I95" i="8" s="1"/>
  <c r="D95" i="8"/>
  <c r="G94" i="8"/>
  <c r="D94" i="8"/>
  <c r="G93" i="8"/>
  <c r="D92" i="8"/>
  <c r="G91" i="8"/>
  <c r="D91" i="8"/>
  <c r="G90" i="8"/>
  <c r="D90" i="8"/>
  <c r="G89" i="8"/>
  <c r="D88" i="8"/>
  <c r="G87" i="8"/>
  <c r="D87" i="8"/>
  <c r="G86" i="8"/>
  <c r="D86" i="8"/>
  <c r="G85" i="8"/>
  <c r="D84" i="8"/>
  <c r="G83" i="8"/>
  <c r="G82" i="8"/>
  <c r="D82" i="8"/>
  <c r="G81" i="8"/>
  <c r="D81" i="8"/>
  <c r="G79" i="8"/>
  <c r="D79" i="8"/>
  <c r="H79" i="8" s="1"/>
  <c r="I79" i="8" s="1"/>
  <c r="G78" i="8"/>
  <c r="D78" i="8"/>
  <c r="G77" i="8"/>
  <c r="D76" i="8"/>
  <c r="G75" i="8"/>
  <c r="D75" i="8"/>
  <c r="G74" i="8"/>
  <c r="D74" i="8"/>
  <c r="G73" i="8"/>
  <c r="D73" i="8"/>
  <c r="G71" i="8"/>
  <c r="H71" i="8" s="1"/>
  <c r="I71" i="8" s="1"/>
  <c r="D71" i="8"/>
  <c r="G70" i="8"/>
  <c r="D70" i="8"/>
  <c r="G69" i="8"/>
  <c r="D68" i="8"/>
  <c r="G67" i="8"/>
  <c r="D67" i="8"/>
  <c r="G66" i="8"/>
  <c r="D66" i="8"/>
  <c r="G65" i="8"/>
  <c r="G63" i="8"/>
  <c r="H63" i="8" s="1"/>
  <c r="I63" i="8" s="1"/>
  <c r="D63" i="8"/>
  <c r="G62" i="8"/>
  <c r="D62" i="8"/>
  <c r="G61" i="8"/>
  <c r="D60" i="8"/>
  <c r="G59" i="8"/>
  <c r="G58" i="8"/>
  <c r="D58" i="8"/>
  <c r="G57" i="8"/>
  <c r="G55" i="8"/>
  <c r="D55" i="8"/>
  <c r="H55" i="8" s="1"/>
  <c r="I55" i="8" s="1"/>
  <c r="G54" i="8"/>
  <c r="D54" i="8"/>
  <c r="G53" i="8"/>
  <c r="D52" i="8"/>
  <c r="G51" i="8"/>
  <c r="G50" i="8"/>
  <c r="D50" i="8"/>
  <c r="G49" i="8"/>
  <c r="D48" i="8"/>
  <c r="G47" i="8"/>
  <c r="D47" i="8"/>
  <c r="G46" i="8"/>
  <c r="D46" i="8"/>
  <c r="G45" i="8"/>
  <c r="G44" i="8"/>
  <c r="D44" i="8"/>
  <c r="G43" i="8"/>
  <c r="G42" i="8"/>
  <c r="H42" i="8" s="1"/>
  <c r="I42" i="8" s="1"/>
  <c r="D42" i="8"/>
  <c r="G41" i="8"/>
  <c r="G39" i="8"/>
  <c r="D39" i="8"/>
  <c r="G38" i="8"/>
  <c r="D38" i="8"/>
  <c r="G37" i="8"/>
  <c r="D36" i="8"/>
  <c r="G35" i="8"/>
  <c r="G34" i="8"/>
  <c r="D34" i="8"/>
  <c r="G33" i="8"/>
  <c r="D33" i="8"/>
  <c r="D32" i="8"/>
  <c r="D31" i="8"/>
  <c r="D30" i="8"/>
  <c r="G29" i="8"/>
  <c r="D28" i="8"/>
  <c r="G27" i="8"/>
  <c r="G26" i="8"/>
  <c r="D26" i="8"/>
  <c r="G25" i="8"/>
  <c r="G23" i="8"/>
  <c r="D23" i="8"/>
  <c r="G22" i="8"/>
  <c r="D22" i="8"/>
  <c r="G21" i="8"/>
  <c r="D20" i="8"/>
  <c r="G19" i="8"/>
  <c r="G18" i="8"/>
  <c r="D18" i="8"/>
  <c r="G17" i="8"/>
  <c r="D16" i="8"/>
  <c r="G15" i="8"/>
  <c r="D15" i="8"/>
  <c r="G14" i="8"/>
  <c r="D14" i="8"/>
  <c r="G13" i="8"/>
  <c r="G12" i="8"/>
  <c r="D12" i="8"/>
  <c r="G11" i="8"/>
  <c r="G10" i="8"/>
  <c r="D10" i="8"/>
  <c r="G9" i="8"/>
  <c r="G5" i="8"/>
  <c r="D5" i="8"/>
  <c r="G8" i="7"/>
  <c r="D8" i="7"/>
  <c r="G5" i="7"/>
  <c r="D5" i="7"/>
  <c r="E2" i="6"/>
  <c r="A24" i="3"/>
  <c r="A24" i="4" s="1"/>
  <c r="A25" i="3"/>
  <c r="A25" i="4" s="1"/>
  <c r="A26" i="3"/>
  <c r="A26" i="4" s="1"/>
  <c r="A27" i="3"/>
  <c r="A27" i="4" s="1"/>
  <c r="A28" i="3"/>
  <c r="A28" i="4" s="1"/>
  <c r="A29" i="3"/>
  <c r="A29" i="4" s="1"/>
  <c r="A30" i="3"/>
  <c r="A30" i="4" s="1"/>
  <c r="A31" i="3"/>
  <c r="A31" i="4" s="1"/>
  <c r="A32" i="3"/>
  <c r="A32" i="4" s="1"/>
  <c r="A33" i="3"/>
  <c r="A33" i="4" s="1"/>
  <c r="A34" i="3"/>
  <c r="A34" i="4" s="1"/>
  <c r="A35" i="3"/>
  <c r="A35" i="4" s="1"/>
  <c r="A36" i="3"/>
  <c r="A36" i="4" s="1"/>
  <c r="A37" i="3"/>
  <c r="A37" i="4" s="1"/>
  <c r="A38" i="3"/>
  <c r="A38" i="4" s="1"/>
  <c r="A39" i="3"/>
  <c r="A39" i="4" s="1"/>
  <c r="A40" i="3"/>
  <c r="A40" i="4" s="1"/>
  <c r="A41" i="3"/>
  <c r="A41" i="4" s="1"/>
  <c r="A42" i="3"/>
  <c r="A42" i="4" s="1"/>
  <c r="A43" i="3"/>
  <c r="A43" i="4" s="1"/>
  <c r="A44" i="3"/>
  <c r="A44" i="4" s="1"/>
  <c r="A45" i="3"/>
  <c r="A45" i="4" s="1"/>
  <c r="A46" i="3"/>
  <c r="A46" i="4" s="1"/>
  <c r="A47" i="3"/>
  <c r="A47" i="4" s="1"/>
  <c r="A48" i="3"/>
  <c r="A48" i="4" s="1"/>
  <c r="A49" i="3"/>
  <c r="A49" i="4" s="1"/>
  <c r="A50" i="3"/>
  <c r="A50" i="4" s="1"/>
  <c r="A51" i="3"/>
  <c r="A51" i="4" s="1"/>
  <c r="A52" i="3"/>
  <c r="A52" i="4" s="1"/>
  <c r="A53" i="3"/>
  <c r="A53" i="4" s="1"/>
  <c r="A54" i="3"/>
  <c r="A54" i="4" s="1"/>
  <c r="A55" i="3"/>
  <c r="A55" i="4" s="1"/>
  <c r="A56" i="3"/>
  <c r="A56" i="4" s="1"/>
  <c r="A57" i="3"/>
  <c r="A57" i="4" s="1"/>
  <c r="A58" i="3"/>
  <c r="A58" i="4" s="1"/>
  <c r="A59" i="3"/>
  <c r="A59" i="4" s="1"/>
  <c r="A60" i="3"/>
  <c r="A60" i="4" s="1"/>
  <c r="A61" i="3"/>
  <c r="A61" i="4" s="1"/>
  <c r="A62" i="3"/>
  <c r="A62" i="4" s="1"/>
  <c r="A63" i="3"/>
  <c r="A63" i="4" s="1"/>
  <c r="A64" i="3"/>
  <c r="A64" i="4" s="1"/>
  <c r="A65" i="3"/>
  <c r="A65" i="4" s="1"/>
  <c r="A66" i="3"/>
  <c r="A66" i="4" s="1"/>
  <c r="A67" i="3"/>
  <c r="A67" i="4" s="1"/>
  <c r="A68" i="3"/>
  <c r="A68" i="4" s="1"/>
  <c r="A69" i="3"/>
  <c r="A69" i="4" s="1"/>
  <c r="A70" i="3"/>
  <c r="A70" i="4" s="1"/>
  <c r="A71" i="3"/>
  <c r="A71" i="4" s="1"/>
  <c r="A72" i="3"/>
  <c r="A72" i="4" s="1"/>
  <c r="A73" i="3"/>
  <c r="A73" i="4" s="1"/>
  <c r="A74" i="3"/>
  <c r="A74" i="4" s="1"/>
  <c r="A75" i="3"/>
  <c r="A75" i="4" s="1"/>
  <c r="A76" i="3"/>
  <c r="A76" i="4" s="1"/>
  <c r="A77" i="3"/>
  <c r="A77" i="4" s="1"/>
  <c r="A78" i="3"/>
  <c r="A78" i="4" s="1"/>
  <c r="A79" i="3"/>
  <c r="A79" i="4" s="1"/>
  <c r="A80" i="3"/>
  <c r="A80" i="4" s="1"/>
  <c r="A81" i="3"/>
  <c r="A81" i="4" s="1"/>
  <c r="A82" i="3"/>
  <c r="A82" i="4" s="1"/>
  <c r="A83" i="3"/>
  <c r="A83" i="4" s="1"/>
  <c r="A84" i="3"/>
  <c r="A84" i="4" s="1"/>
  <c r="A85" i="3"/>
  <c r="A85" i="4" s="1"/>
  <c r="A86" i="3"/>
  <c r="A86" i="4" s="1"/>
  <c r="A87" i="3"/>
  <c r="A87" i="4" s="1"/>
  <c r="A88" i="3"/>
  <c r="A88" i="4" s="1"/>
  <c r="A89" i="3"/>
  <c r="A89" i="4" s="1"/>
  <c r="A90" i="3"/>
  <c r="A90" i="4" s="1"/>
  <c r="A91" i="3"/>
  <c r="A91" i="4" s="1"/>
  <c r="A92" i="3"/>
  <c r="A92" i="4" s="1"/>
  <c r="A93" i="3"/>
  <c r="A93" i="4" s="1"/>
  <c r="A94" i="3"/>
  <c r="A94" i="4" s="1"/>
  <c r="A95" i="3"/>
  <c r="A95" i="4" s="1"/>
  <c r="A96" i="3"/>
  <c r="A96" i="4" s="1"/>
  <c r="A97" i="3"/>
  <c r="A97" i="4" s="1"/>
  <c r="A98" i="3"/>
  <c r="A98" i="4" s="1"/>
  <c r="A99" i="3"/>
  <c r="A99" i="4" s="1"/>
  <c r="A100" i="3"/>
  <c r="A100" i="4" s="1"/>
  <c r="A101" i="3"/>
  <c r="A101" i="4" s="1"/>
  <c r="A102" i="3"/>
  <c r="A102" i="4" s="1"/>
  <c r="A103" i="3"/>
  <c r="A103" i="4" s="1"/>
  <c r="A104" i="3"/>
  <c r="A104" i="4" s="1"/>
  <c r="A105" i="3"/>
  <c r="A105" i="4" s="1"/>
  <c r="A106" i="3"/>
  <c r="A106" i="4" s="1"/>
  <c r="A107" i="3"/>
  <c r="A107" i="4" s="1"/>
  <c r="A108" i="3"/>
  <c r="A108" i="4" s="1"/>
  <c r="A109" i="3"/>
  <c r="A109" i="4" s="1"/>
  <c r="A110" i="3"/>
  <c r="A110" i="4" s="1"/>
  <c r="A111" i="3"/>
  <c r="A111" i="4" s="1"/>
  <c r="A112" i="3"/>
  <c r="A112" i="4" s="1"/>
  <c r="A113" i="3"/>
  <c r="A113" i="4" s="1"/>
  <c r="A114" i="3"/>
  <c r="A114" i="4" s="1"/>
  <c r="A115" i="3"/>
  <c r="A115" i="4" s="1"/>
  <c r="A116" i="3"/>
  <c r="A116" i="4" s="1"/>
  <c r="A117" i="3"/>
  <c r="A117" i="4" s="1"/>
  <c r="A118" i="3"/>
  <c r="A118" i="4" s="1"/>
  <c r="A119" i="3"/>
  <c r="A119" i="4" s="1"/>
  <c r="A120" i="3"/>
  <c r="A120" i="4" s="1"/>
  <c r="A121" i="3"/>
  <c r="A121" i="4" s="1"/>
  <c r="A122" i="3"/>
  <c r="A122" i="4" s="1"/>
  <c r="A123" i="3"/>
  <c r="A123" i="4" s="1"/>
  <c r="A124" i="3"/>
  <c r="A124" i="4" s="1"/>
  <c r="A125" i="3"/>
  <c r="A125" i="4" s="1"/>
  <c r="A126" i="3"/>
  <c r="A126" i="4" s="1"/>
  <c r="A127" i="3"/>
  <c r="A127" i="4" s="1"/>
  <c r="A128" i="3"/>
  <c r="A128" i="4" s="1"/>
  <c r="A129" i="3"/>
  <c r="A129" i="4" s="1"/>
  <c r="A130" i="3"/>
  <c r="A130" i="4" s="1"/>
  <c r="A131" i="3"/>
  <c r="A131" i="4" s="1"/>
  <c r="A132" i="3"/>
  <c r="A132" i="4" s="1"/>
  <c r="A133" i="3"/>
  <c r="A133" i="4" s="1"/>
  <c r="A134" i="3"/>
  <c r="A134" i="4" s="1"/>
  <c r="A135" i="3"/>
  <c r="A135" i="4" s="1"/>
  <c r="A136" i="3"/>
  <c r="A136" i="4" s="1"/>
  <c r="A137" i="3"/>
  <c r="A137" i="4" s="1"/>
  <c r="A138" i="3"/>
  <c r="A138" i="4" s="1"/>
  <c r="A139" i="3"/>
  <c r="A139" i="4" s="1"/>
  <c r="A140" i="3"/>
  <c r="A140" i="4" s="1"/>
  <c r="A141" i="3"/>
  <c r="A141" i="4" s="1"/>
  <c r="A142" i="3"/>
  <c r="A142" i="4" s="1"/>
  <c r="A143" i="3"/>
  <c r="A143" i="4" s="1"/>
  <c r="A144" i="3"/>
  <c r="A144" i="4" s="1"/>
  <c r="A145" i="3"/>
  <c r="A145" i="4" s="1"/>
  <c r="A146" i="3"/>
  <c r="A146" i="4" s="1"/>
  <c r="A147" i="3"/>
  <c r="A147" i="4" s="1"/>
  <c r="A148" i="3"/>
  <c r="A148" i="4" s="1"/>
  <c r="A149" i="3"/>
  <c r="A149" i="4" s="1"/>
  <c r="A150" i="3"/>
  <c r="A150" i="4" s="1"/>
  <c r="A151" i="3"/>
  <c r="A151" i="4" s="1"/>
  <c r="A152" i="3"/>
  <c r="A152" i="4" s="1"/>
  <c r="A153" i="3"/>
  <c r="A153" i="4" s="1"/>
  <c r="A154" i="3"/>
  <c r="A154" i="4" s="1"/>
  <c r="A155" i="3"/>
  <c r="A155" i="4" s="1"/>
  <c r="A156" i="3"/>
  <c r="A156" i="4" s="1"/>
  <c r="A157" i="3"/>
  <c r="A157" i="4" s="1"/>
  <c r="A158" i="3"/>
  <c r="A158" i="4" s="1"/>
  <c r="A159" i="3"/>
  <c r="A159" i="4" s="1"/>
  <c r="A160" i="3"/>
  <c r="A160" i="4" s="1"/>
  <c r="A161" i="3"/>
  <c r="A161" i="4" s="1"/>
  <c r="A162" i="3"/>
  <c r="A162" i="4" s="1"/>
  <c r="A163" i="3"/>
  <c r="A163" i="4" s="1"/>
  <c r="A164" i="3"/>
  <c r="A164" i="4" s="1"/>
  <c r="A165" i="3"/>
  <c r="A165" i="4" s="1"/>
  <c r="A166" i="3"/>
  <c r="A166" i="4" s="1"/>
  <c r="A167" i="3"/>
  <c r="A167" i="4" s="1"/>
  <c r="A168" i="3"/>
  <c r="A168" i="4" s="1"/>
  <c r="A169" i="3"/>
  <c r="A169" i="4" s="1"/>
  <c r="A170" i="3"/>
  <c r="A170" i="4" s="1"/>
  <c r="A171" i="3"/>
  <c r="A171" i="4" s="1"/>
  <c r="A172" i="3"/>
  <c r="A172" i="4" s="1"/>
  <c r="A173" i="3"/>
  <c r="A173" i="4" s="1"/>
  <c r="A174" i="3"/>
  <c r="A174" i="4" s="1"/>
  <c r="A175" i="3"/>
  <c r="A175" i="4" s="1"/>
  <c r="A176" i="3"/>
  <c r="A176" i="4" s="1"/>
  <c r="A177" i="3"/>
  <c r="A177" i="4" s="1"/>
  <c r="A178" i="3"/>
  <c r="A178" i="4" s="1"/>
  <c r="A179" i="3"/>
  <c r="A179" i="4" s="1"/>
  <c r="A180" i="3"/>
  <c r="A180" i="4" s="1"/>
  <c r="A181" i="3"/>
  <c r="A181" i="4" s="1"/>
  <c r="A182" i="3"/>
  <c r="A182" i="4" s="1"/>
  <c r="A183" i="3"/>
  <c r="A183" i="4" s="1"/>
  <c r="A184" i="3"/>
  <c r="A184" i="4" s="1"/>
  <c r="A185" i="3"/>
  <c r="A185" i="4" s="1"/>
  <c r="A186" i="3"/>
  <c r="A186" i="4" s="1"/>
  <c r="A187" i="3"/>
  <c r="A187" i="4" s="1"/>
  <c r="A188" i="3"/>
  <c r="A188" i="4" s="1"/>
  <c r="A189" i="3"/>
  <c r="A189" i="4" s="1"/>
  <c r="A190" i="3"/>
  <c r="A190" i="4" s="1"/>
  <c r="A191" i="3"/>
  <c r="A191" i="4" s="1"/>
  <c r="A192" i="3"/>
  <c r="A192" i="4" s="1"/>
  <c r="A193" i="3"/>
  <c r="A193" i="4" s="1"/>
  <c r="A194" i="3"/>
  <c r="A194" i="4" s="1"/>
  <c r="A195" i="3"/>
  <c r="A195" i="4" s="1"/>
  <c r="A196" i="3"/>
  <c r="A196" i="4" s="1"/>
  <c r="A197" i="3"/>
  <c r="A197" i="4" s="1"/>
  <c r="A198" i="3"/>
  <c r="A198" i="4" s="1"/>
  <c r="A199" i="3"/>
  <c r="A199" i="4" s="1"/>
  <c r="A200" i="3"/>
  <c r="A200" i="4" s="1"/>
  <c r="A201" i="3"/>
  <c r="A201" i="4" s="1"/>
  <c r="A202" i="3"/>
  <c r="A202" i="4" s="1"/>
  <c r="A203" i="3"/>
  <c r="A203" i="4" s="1"/>
  <c r="A204" i="3"/>
  <c r="A204" i="4" s="1"/>
  <c r="A205" i="3"/>
  <c r="A205" i="4" s="1"/>
  <c r="A206" i="3"/>
  <c r="A206" i="4" s="1"/>
  <c r="A207" i="3"/>
  <c r="A207" i="4" s="1"/>
  <c r="A208" i="3"/>
  <c r="A208" i="4" s="1"/>
  <c r="A209" i="3"/>
  <c r="A209" i="4" s="1"/>
  <c r="A210" i="3"/>
  <c r="A210" i="4" s="1"/>
  <c r="A211" i="3"/>
  <c r="A211" i="4" s="1"/>
  <c r="A212" i="3"/>
  <c r="A212" i="4" s="1"/>
  <c r="A213" i="3"/>
  <c r="A213" i="4" s="1"/>
  <c r="A214" i="3"/>
  <c r="A214" i="4" s="1"/>
  <c r="A215" i="3"/>
  <c r="A215" i="4" s="1"/>
  <c r="A216" i="3"/>
  <c r="A216" i="4" s="1"/>
  <c r="A217" i="3"/>
  <c r="A217" i="4" s="1"/>
  <c r="A218" i="3"/>
  <c r="A218" i="4" s="1"/>
  <c r="A219" i="3"/>
  <c r="A219" i="4" s="1"/>
  <c r="A220" i="3"/>
  <c r="A220" i="4" s="1"/>
  <c r="A221" i="3"/>
  <c r="A221" i="4" s="1"/>
  <c r="A222" i="3"/>
  <c r="A222" i="4" s="1"/>
  <c r="A223" i="3"/>
  <c r="A223" i="4" s="1"/>
  <c r="A224" i="3"/>
  <c r="A224" i="4" s="1"/>
  <c r="A225" i="3"/>
  <c r="A225" i="4" s="1"/>
  <c r="A226" i="3"/>
  <c r="A226" i="4" s="1"/>
  <c r="A227" i="3"/>
  <c r="A227" i="4" s="1"/>
  <c r="A228" i="3"/>
  <c r="A228" i="4" s="1"/>
  <c r="A229" i="3"/>
  <c r="A229" i="4" s="1"/>
  <c r="A230" i="3"/>
  <c r="A230" i="4" s="1"/>
  <c r="A231" i="3"/>
  <c r="A231" i="4" s="1"/>
  <c r="A232" i="3"/>
  <c r="A232" i="4" s="1"/>
  <c r="A233" i="3"/>
  <c r="A233" i="4" s="1"/>
  <c r="A234" i="3"/>
  <c r="A234" i="4" s="1"/>
  <c r="A235" i="3"/>
  <c r="A235" i="4" s="1"/>
  <c r="A236" i="3"/>
  <c r="A236" i="4" s="1"/>
  <c r="A237" i="3"/>
  <c r="A237" i="4" s="1"/>
  <c r="A238" i="3"/>
  <c r="A238" i="4" s="1"/>
  <c r="A239" i="3"/>
  <c r="A239" i="4" s="1"/>
  <c r="A240" i="3"/>
  <c r="A240" i="4" s="1"/>
  <c r="A241" i="3"/>
  <c r="A241" i="4" s="1"/>
  <c r="A242" i="3"/>
  <c r="A242" i="4" s="1"/>
  <c r="A243" i="3"/>
  <c r="A243" i="4" s="1"/>
  <c r="A244" i="3"/>
  <c r="A244" i="4" s="1"/>
  <c r="A245" i="3"/>
  <c r="A245" i="4" s="1"/>
  <c r="A246" i="3"/>
  <c r="A246" i="4" s="1"/>
  <c r="A247" i="3"/>
  <c r="A247" i="4" s="1"/>
  <c r="A248" i="3"/>
  <c r="A248" i="4" s="1"/>
  <c r="A249" i="3"/>
  <c r="A249" i="4" s="1"/>
  <c r="A250" i="3"/>
  <c r="A250" i="4" s="1"/>
  <c r="A251" i="3"/>
  <c r="A251" i="4" s="1"/>
  <c r="A252" i="3"/>
  <c r="A252" i="4" s="1"/>
  <c r="A253" i="3"/>
  <c r="A253" i="4" s="1"/>
  <c r="A254" i="3"/>
  <c r="A254" i="4" s="1"/>
  <c r="A255" i="3"/>
  <c r="A255" i="4" s="1"/>
  <c r="A256" i="3"/>
  <c r="A256" i="4" s="1"/>
  <c r="A257" i="3"/>
  <c r="A257" i="4" s="1"/>
  <c r="A258" i="3"/>
  <c r="A258" i="4" s="1"/>
  <c r="A259" i="3"/>
  <c r="A259" i="4" s="1"/>
  <c r="A260" i="3"/>
  <c r="A260" i="4" s="1"/>
  <c r="A261" i="3"/>
  <c r="A261" i="4" s="1"/>
  <c r="A262" i="3"/>
  <c r="A262" i="4" s="1"/>
  <c r="A263" i="3"/>
  <c r="A263" i="4" s="1"/>
  <c r="A264" i="3"/>
  <c r="A264" i="4" s="1"/>
  <c r="A265" i="3"/>
  <c r="A265" i="4" s="1"/>
  <c r="A266" i="3"/>
  <c r="A266" i="4" s="1"/>
  <c r="A10" i="3"/>
  <c r="A10" i="4" s="1"/>
  <c r="A11" i="3"/>
  <c r="A11" i="4" s="1"/>
  <c r="A12" i="3"/>
  <c r="A12" i="4" s="1"/>
  <c r="A13" i="3"/>
  <c r="A13" i="4" s="1"/>
  <c r="A14" i="3"/>
  <c r="A14" i="4" s="1"/>
  <c r="A15" i="3"/>
  <c r="A15" i="4" s="1"/>
  <c r="A16" i="3"/>
  <c r="A16" i="4" s="1"/>
  <c r="A17" i="3"/>
  <c r="A17" i="4" s="1"/>
  <c r="A18" i="3"/>
  <c r="A18" i="4" s="1"/>
  <c r="A19" i="3"/>
  <c r="A19" i="4" s="1"/>
  <c r="A20" i="3"/>
  <c r="A20" i="4" s="1"/>
  <c r="A21" i="3"/>
  <c r="A21" i="4" s="1"/>
  <c r="A22" i="3"/>
  <c r="A22" i="4" s="1"/>
  <c r="A23" i="3"/>
  <c r="A23" i="4" s="1"/>
  <c r="A9" i="3"/>
  <c r="A9" i="4" s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8" i="4"/>
  <c r="G6" i="10" l="1"/>
  <c r="G6" i="7"/>
  <c r="H244" i="8"/>
  <c r="I244" i="8" s="1"/>
  <c r="H204" i="8"/>
  <c r="I204" i="8" s="1"/>
  <c r="H28" i="8"/>
  <c r="I28" i="8" s="1"/>
  <c r="H26" i="8"/>
  <c r="I26" i="8" s="1"/>
  <c r="H77" i="8"/>
  <c r="I77" i="8" s="1"/>
  <c r="H87" i="8"/>
  <c r="I87" i="8" s="1"/>
  <c r="H215" i="8"/>
  <c r="I215" i="8" s="1"/>
  <c r="H21" i="8"/>
  <c r="I21" i="8" s="1"/>
  <c r="H53" i="8"/>
  <c r="I53" i="8" s="1"/>
  <c r="H245" i="8"/>
  <c r="I245" i="8" s="1"/>
  <c r="H93" i="8"/>
  <c r="I93" i="8" s="1"/>
  <c r="H180" i="8"/>
  <c r="I180" i="8" s="1"/>
  <c r="H94" i="8"/>
  <c r="I94" i="8" s="1"/>
  <c r="H98" i="8"/>
  <c r="I98" i="8" s="1"/>
  <c r="H197" i="8"/>
  <c r="I197" i="8" s="1"/>
  <c r="H243" i="7"/>
  <c r="I243" i="7" s="1"/>
  <c r="H227" i="7"/>
  <c r="I227" i="7" s="1"/>
  <c r="H211" i="7"/>
  <c r="I211" i="7" s="1"/>
  <c r="H179" i="7"/>
  <c r="I179" i="7" s="1"/>
  <c r="H163" i="7"/>
  <c r="I163" i="7" s="1"/>
  <c r="H147" i="7"/>
  <c r="I147" i="7" s="1"/>
  <c r="H115" i="7"/>
  <c r="I115" i="7" s="1"/>
  <c r="H99" i="7"/>
  <c r="I99" i="7" s="1"/>
  <c r="H83" i="7"/>
  <c r="I83" i="7" s="1"/>
  <c r="H51" i="7"/>
  <c r="I51" i="7" s="1"/>
  <c r="H35" i="7"/>
  <c r="I35" i="7" s="1"/>
  <c r="H19" i="7"/>
  <c r="I19" i="7" s="1"/>
  <c r="H165" i="8"/>
  <c r="I165" i="8" s="1"/>
  <c r="H114" i="8"/>
  <c r="I114" i="8" s="1"/>
  <c r="H31" i="8"/>
  <c r="I31" i="8" s="1"/>
  <c r="H11" i="11"/>
  <c r="I11" i="11" s="1"/>
  <c r="H19" i="10"/>
  <c r="H35" i="10"/>
  <c r="H51" i="10"/>
  <c r="H67" i="10"/>
  <c r="H83" i="10"/>
  <c r="H99" i="10"/>
  <c r="H115" i="10"/>
  <c r="H131" i="10"/>
  <c r="H147" i="10"/>
  <c r="H163" i="10"/>
  <c r="H179" i="10"/>
  <c r="H195" i="10"/>
  <c r="H211" i="10"/>
  <c r="H227" i="10"/>
  <c r="H243" i="10"/>
  <c r="H259" i="10"/>
  <c r="H73" i="11"/>
  <c r="I73" i="11" s="1"/>
  <c r="H106" i="11"/>
  <c r="I106" i="11" s="1"/>
  <c r="H50" i="11"/>
  <c r="I50" i="11" s="1"/>
  <c r="H10" i="10"/>
  <c r="H20" i="10"/>
  <c r="H26" i="10"/>
  <c r="H36" i="10"/>
  <c r="H42" i="10"/>
  <c r="H52" i="10"/>
  <c r="H58" i="10"/>
  <c r="H68" i="10"/>
  <c r="H74" i="10"/>
  <c r="H84" i="10"/>
  <c r="H90" i="10"/>
  <c r="H100" i="10"/>
  <c r="H106" i="10"/>
  <c r="H116" i="10"/>
  <c r="H122" i="10"/>
  <c r="H132" i="10"/>
  <c r="H138" i="10"/>
  <c r="H148" i="10"/>
  <c r="H154" i="10"/>
  <c r="H164" i="10"/>
  <c r="H170" i="10"/>
  <c r="H180" i="10"/>
  <c r="H186" i="10"/>
  <c r="H196" i="10"/>
  <c r="H202" i="10"/>
  <c r="H212" i="10"/>
  <c r="H218" i="10"/>
  <c r="H228" i="10"/>
  <c r="H234" i="10"/>
  <c r="H244" i="10"/>
  <c r="H250" i="10"/>
  <c r="H260" i="10"/>
  <c r="H17" i="10"/>
  <c r="H33" i="10"/>
  <c r="H49" i="10"/>
  <c r="H65" i="10"/>
  <c r="H81" i="10"/>
  <c r="H97" i="10"/>
  <c r="H113" i="10"/>
  <c r="H129" i="10"/>
  <c r="H145" i="10"/>
  <c r="H161" i="10"/>
  <c r="H177" i="10"/>
  <c r="H193" i="10"/>
  <c r="H209" i="10"/>
  <c r="I209" i="10" s="1"/>
  <c r="H225" i="10"/>
  <c r="H241" i="10"/>
  <c r="H257" i="10"/>
  <c r="H19" i="11"/>
  <c r="I19" i="11" s="1"/>
  <c r="H203" i="11"/>
  <c r="I203" i="11" s="1"/>
  <c r="H252" i="8"/>
  <c r="I252" i="8" s="1"/>
  <c r="H47" i="8"/>
  <c r="I47" i="8" s="1"/>
  <c r="H188" i="8"/>
  <c r="I188" i="8" s="1"/>
  <c r="H220" i="8"/>
  <c r="I220" i="8" s="1"/>
  <c r="H116" i="8"/>
  <c r="I116" i="8" s="1"/>
  <c r="H196" i="8"/>
  <c r="I196" i="8" s="1"/>
  <c r="H12" i="8"/>
  <c r="I12" i="8" s="1"/>
  <c r="H68" i="8"/>
  <c r="I68" i="8" s="1"/>
  <c r="H143" i="8"/>
  <c r="I143" i="8" s="1"/>
  <c r="H175" i="8"/>
  <c r="I175" i="8" s="1"/>
  <c r="H207" i="8"/>
  <c r="I207" i="8" s="1"/>
  <c r="H48" i="8"/>
  <c r="I48" i="8" s="1"/>
  <c r="H13" i="8"/>
  <c r="I13" i="8" s="1"/>
  <c r="H18" i="8"/>
  <c r="I18" i="8" s="1"/>
  <c r="H44" i="8"/>
  <c r="I44" i="8" s="1"/>
  <c r="H100" i="8"/>
  <c r="I100" i="8" s="1"/>
  <c r="H109" i="8"/>
  <c r="I109" i="8" s="1"/>
  <c r="H181" i="8"/>
  <c r="I181" i="8" s="1"/>
  <c r="H268" i="8"/>
  <c r="I268" i="8" s="1"/>
  <c r="H158" i="8"/>
  <c r="I158" i="8" s="1"/>
  <c r="H29" i="8"/>
  <c r="I29" i="8" s="1"/>
  <c r="H60" i="8"/>
  <c r="I60" i="8" s="1"/>
  <c r="H74" i="8"/>
  <c r="I74" i="8" s="1"/>
  <c r="H92" i="8"/>
  <c r="I92" i="8" s="1"/>
  <c r="H130" i="8"/>
  <c r="I130" i="8" s="1"/>
  <c r="H140" i="8"/>
  <c r="I140" i="8" s="1"/>
  <c r="H166" i="8"/>
  <c r="I166" i="8" s="1"/>
  <c r="H172" i="8"/>
  <c r="I172" i="8" s="1"/>
  <c r="H231" i="8"/>
  <c r="I231" i="8" s="1"/>
  <c r="H14" i="8"/>
  <c r="I14" i="8" s="1"/>
  <c r="H34" i="8"/>
  <c r="I34" i="8" s="1"/>
  <c r="H45" i="8"/>
  <c r="I45" i="8" s="1"/>
  <c r="H50" i="8"/>
  <c r="I50" i="8" s="1"/>
  <c r="H66" i="8"/>
  <c r="I66" i="8" s="1"/>
  <c r="H156" i="8"/>
  <c r="I156" i="8" s="1"/>
  <c r="H199" i="8"/>
  <c r="I199" i="8" s="1"/>
  <c r="H36" i="8"/>
  <c r="I36" i="8" s="1"/>
  <c r="H85" i="8"/>
  <c r="I85" i="8" s="1"/>
  <c r="H102" i="8"/>
  <c r="I102" i="8" s="1"/>
  <c r="H117" i="8"/>
  <c r="I117" i="8" s="1"/>
  <c r="H126" i="8"/>
  <c r="I126" i="8" s="1"/>
  <c r="H132" i="8"/>
  <c r="I132" i="8" s="1"/>
  <c r="H206" i="8"/>
  <c r="I206" i="8" s="1"/>
  <c r="H234" i="8"/>
  <c r="I234" i="8" s="1"/>
  <c r="H226" i="8"/>
  <c r="I226" i="8" s="1"/>
  <c r="H202" i="8"/>
  <c r="I202" i="8" s="1"/>
  <c r="H186" i="8"/>
  <c r="I186" i="8" s="1"/>
  <c r="H178" i="8"/>
  <c r="I178" i="8" s="1"/>
  <c r="H162" i="8"/>
  <c r="I162" i="8" s="1"/>
  <c r="G6" i="8"/>
  <c r="G6" i="11"/>
  <c r="H8" i="10"/>
  <c r="I8" i="10" s="1"/>
  <c r="H8" i="11"/>
  <c r="I8" i="11" s="1"/>
  <c r="H180" i="11"/>
  <c r="I180" i="11" s="1"/>
  <c r="H84" i="11"/>
  <c r="I84" i="11" s="1"/>
  <c r="H154" i="11"/>
  <c r="I154" i="11" s="1"/>
  <c r="H159" i="11"/>
  <c r="I159" i="11" s="1"/>
  <c r="H127" i="11"/>
  <c r="I127" i="11" s="1"/>
  <c r="H111" i="11"/>
  <c r="I111" i="11" s="1"/>
  <c r="H204" i="11"/>
  <c r="I204" i="11" s="1"/>
  <c r="H164" i="11"/>
  <c r="I164" i="11" s="1"/>
  <c r="H170" i="11"/>
  <c r="I170" i="11" s="1"/>
  <c r="H196" i="11"/>
  <c r="I196" i="11" s="1"/>
  <c r="H198" i="11"/>
  <c r="I198" i="11" s="1"/>
  <c r="H190" i="11"/>
  <c r="I190" i="11" s="1"/>
  <c r="H158" i="11"/>
  <c r="I158" i="11" s="1"/>
  <c r="H142" i="11"/>
  <c r="I142" i="11" s="1"/>
  <c r="H110" i="11"/>
  <c r="I110" i="11" s="1"/>
  <c r="H22" i="11"/>
  <c r="I22" i="11" s="1"/>
  <c r="H250" i="11"/>
  <c r="I250" i="11" s="1"/>
  <c r="H229" i="11"/>
  <c r="I229" i="11" s="1"/>
  <c r="H234" i="11"/>
  <c r="I234" i="11" s="1"/>
  <c r="H218" i="11"/>
  <c r="I218" i="11" s="1"/>
  <c r="H228" i="11"/>
  <c r="I228" i="11" s="1"/>
  <c r="H249" i="11"/>
  <c r="I249" i="11" s="1"/>
  <c r="H241" i="11"/>
  <c r="I241" i="11" s="1"/>
  <c r="H131" i="11"/>
  <c r="I131" i="11" s="1"/>
  <c r="H163" i="11"/>
  <c r="I163" i="11" s="1"/>
  <c r="H173" i="11"/>
  <c r="I173" i="11" s="1"/>
  <c r="H195" i="11"/>
  <c r="I195" i="11" s="1"/>
  <c r="H210" i="11"/>
  <c r="I210" i="11" s="1"/>
  <c r="H242" i="11"/>
  <c r="I242" i="11" s="1"/>
  <c r="H9" i="11"/>
  <c r="I9" i="11" s="1"/>
  <c r="H9" i="10"/>
  <c r="H26" i="11"/>
  <c r="I26" i="11" s="1"/>
  <c r="H52" i="11"/>
  <c r="I52" i="11" s="1"/>
  <c r="H122" i="11"/>
  <c r="I122" i="11" s="1"/>
  <c r="H96" i="11"/>
  <c r="I96" i="11" s="1"/>
  <c r="H88" i="11"/>
  <c r="I88" i="11" s="1"/>
  <c r="H80" i="11"/>
  <c r="I80" i="11" s="1"/>
  <c r="H64" i="11"/>
  <c r="I64" i="11" s="1"/>
  <c r="H56" i="11"/>
  <c r="I56" i="11" s="1"/>
  <c r="H175" i="11"/>
  <c r="I175" i="11" s="1"/>
  <c r="H132" i="11"/>
  <c r="I132" i="11" s="1"/>
  <c r="H186" i="11"/>
  <c r="I186" i="11" s="1"/>
  <c r="H28" i="11"/>
  <c r="I28" i="11" s="1"/>
  <c r="H37" i="11"/>
  <c r="I37" i="11" s="1"/>
  <c r="H72" i="11"/>
  <c r="I72" i="11" s="1"/>
  <c r="H76" i="11"/>
  <c r="I76" i="11" s="1"/>
  <c r="H206" i="11"/>
  <c r="I206" i="11" s="1"/>
  <c r="H214" i="11"/>
  <c r="I214" i="11" s="1"/>
  <c r="H143" i="11"/>
  <c r="I143" i="11" s="1"/>
  <c r="H42" i="11"/>
  <c r="I42" i="11" s="1"/>
  <c r="H138" i="11"/>
  <c r="I138" i="11" s="1"/>
  <c r="H191" i="11"/>
  <c r="I191" i="11" s="1"/>
  <c r="H34" i="11"/>
  <c r="I34" i="11" s="1"/>
  <c r="H60" i="11"/>
  <c r="I60" i="11" s="1"/>
  <c r="H199" i="11"/>
  <c r="I199" i="11" s="1"/>
  <c r="H32" i="11"/>
  <c r="I32" i="11" s="1"/>
  <c r="H232" i="11"/>
  <c r="I232" i="11" s="1"/>
  <c r="H29" i="11"/>
  <c r="I29" i="11" s="1"/>
  <c r="H66" i="11"/>
  <c r="I66" i="11" s="1"/>
  <c r="H90" i="11"/>
  <c r="I90" i="11" s="1"/>
  <c r="H10" i="11"/>
  <c r="I10" i="11" s="1"/>
  <c r="H23" i="11"/>
  <c r="I23" i="11" s="1"/>
  <c r="H36" i="11"/>
  <c r="I36" i="11" s="1"/>
  <c r="H45" i="11"/>
  <c r="I45" i="11" s="1"/>
  <c r="H51" i="11"/>
  <c r="I51" i="11" s="1"/>
  <c r="H75" i="11"/>
  <c r="I75" i="11" s="1"/>
  <c r="H126" i="11"/>
  <c r="I126" i="11" s="1"/>
  <c r="H156" i="11"/>
  <c r="I156" i="11" s="1"/>
  <c r="H188" i="11"/>
  <c r="I188" i="11" s="1"/>
  <c r="H220" i="11"/>
  <c r="I220" i="11" s="1"/>
  <c r="H223" i="11"/>
  <c r="I223" i="11" s="1"/>
  <c r="H236" i="11"/>
  <c r="I236" i="11" s="1"/>
  <c r="H263" i="11"/>
  <c r="I263" i="11" s="1"/>
  <c r="H16" i="11"/>
  <c r="I16" i="11" s="1"/>
  <c r="H48" i="11"/>
  <c r="I48" i="11" s="1"/>
  <c r="H120" i="11"/>
  <c r="I120" i="11" s="1"/>
  <c r="H239" i="11"/>
  <c r="I239" i="11" s="1"/>
  <c r="H256" i="11"/>
  <c r="I256" i="11" s="1"/>
  <c r="H17" i="11"/>
  <c r="I17" i="11" s="1"/>
  <c r="H20" i="11"/>
  <c r="I20" i="11" s="1"/>
  <c r="H97" i="11"/>
  <c r="I97" i="11" s="1"/>
  <c r="H114" i="11"/>
  <c r="I114" i="11" s="1"/>
  <c r="H135" i="11"/>
  <c r="I135" i="11" s="1"/>
  <c r="H174" i="11"/>
  <c r="I174" i="11" s="1"/>
  <c r="H183" i="11"/>
  <c r="I183" i="11" s="1"/>
  <c r="H194" i="11"/>
  <c r="I194" i="11" s="1"/>
  <c r="H202" i="11"/>
  <c r="I202" i="11" s="1"/>
  <c r="H208" i="11"/>
  <c r="I208" i="11" s="1"/>
  <c r="H211" i="11"/>
  <c r="I211" i="11" s="1"/>
  <c r="H217" i="11"/>
  <c r="I217" i="11" s="1"/>
  <c r="H233" i="11"/>
  <c r="I233" i="11" s="1"/>
  <c r="H240" i="11"/>
  <c r="I240" i="11" s="1"/>
  <c r="H260" i="11"/>
  <c r="I260" i="11" s="1"/>
  <c r="H179" i="11"/>
  <c r="I179" i="11" s="1"/>
  <c r="H226" i="11"/>
  <c r="I226" i="11" s="1"/>
  <c r="H14" i="11"/>
  <c r="I14" i="11" s="1"/>
  <c r="H24" i="11"/>
  <c r="I24" i="11" s="1"/>
  <c r="H40" i="11"/>
  <c r="I40" i="11" s="1"/>
  <c r="H46" i="11"/>
  <c r="I46" i="11" s="1"/>
  <c r="H58" i="11"/>
  <c r="I58" i="11" s="1"/>
  <c r="H103" i="11"/>
  <c r="I103" i="11" s="1"/>
  <c r="H109" i="11"/>
  <c r="I109" i="11" s="1"/>
  <c r="H124" i="11"/>
  <c r="I124" i="11" s="1"/>
  <c r="H151" i="11"/>
  <c r="I151" i="11" s="1"/>
  <c r="H197" i="11"/>
  <c r="I197" i="11" s="1"/>
  <c r="H221" i="11"/>
  <c r="I221" i="11" s="1"/>
  <c r="H224" i="11"/>
  <c r="I224" i="11" s="1"/>
  <c r="H247" i="11"/>
  <c r="I247" i="11" s="1"/>
  <c r="H257" i="11"/>
  <c r="I257" i="11" s="1"/>
  <c r="H264" i="11"/>
  <c r="I264" i="11" s="1"/>
  <c r="H43" i="11"/>
  <c r="I43" i="11" s="1"/>
  <c r="H133" i="11"/>
  <c r="I133" i="11" s="1"/>
  <c r="H136" i="11"/>
  <c r="I136" i="11" s="1"/>
  <c r="H148" i="11"/>
  <c r="I148" i="11" s="1"/>
  <c r="H172" i="11"/>
  <c r="I172" i="11" s="1"/>
  <c r="H189" i="11"/>
  <c r="I189" i="11" s="1"/>
  <c r="H244" i="11"/>
  <c r="I244" i="11" s="1"/>
  <c r="H13" i="11"/>
  <c r="I13" i="11" s="1"/>
  <c r="H63" i="11"/>
  <c r="I63" i="11" s="1"/>
  <c r="H117" i="11"/>
  <c r="I117" i="11" s="1"/>
  <c r="H146" i="11"/>
  <c r="I146" i="11" s="1"/>
  <c r="H266" i="11"/>
  <c r="I266" i="11" s="1"/>
  <c r="H15" i="11"/>
  <c r="I15" i="11" s="1"/>
  <c r="H18" i="11"/>
  <c r="I18" i="11" s="1"/>
  <c r="H65" i="11"/>
  <c r="I65" i="11" s="1"/>
  <c r="H95" i="11"/>
  <c r="I95" i="11" s="1"/>
  <c r="H98" i="11"/>
  <c r="I98" i="11" s="1"/>
  <c r="H104" i="11"/>
  <c r="I104" i="11" s="1"/>
  <c r="H119" i="11"/>
  <c r="I119" i="11" s="1"/>
  <c r="H184" i="11"/>
  <c r="I184" i="11" s="1"/>
  <c r="H215" i="11"/>
  <c r="I215" i="11" s="1"/>
  <c r="H231" i="11"/>
  <c r="I231" i="11" s="1"/>
  <c r="H248" i="11"/>
  <c r="I248" i="11" s="1"/>
  <c r="H268" i="11"/>
  <c r="I268" i="11" s="1"/>
  <c r="H216" i="11"/>
  <c r="I216" i="11" s="1"/>
  <c r="H108" i="11"/>
  <c r="I108" i="11" s="1"/>
  <c r="H168" i="11"/>
  <c r="I168" i="11" s="1"/>
  <c r="H12" i="11"/>
  <c r="I12" i="11" s="1"/>
  <c r="H35" i="11"/>
  <c r="I35" i="11" s="1"/>
  <c r="H74" i="11"/>
  <c r="I74" i="11" s="1"/>
  <c r="H116" i="11"/>
  <c r="I116" i="11" s="1"/>
  <c r="H149" i="11"/>
  <c r="I149" i="11" s="1"/>
  <c r="H152" i="11"/>
  <c r="I152" i="11" s="1"/>
  <c r="H167" i="11"/>
  <c r="I167" i="11" s="1"/>
  <c r="H225" i="11"/>
  <c r="I225" i="11" s="1"/>
  <c r="H255" i="11"/>
  <c r="I255" i="11" s="1"/>
  <c r="H53" i="11"/>
  <c r="I53" i="11" s="1"/>
  <c r="H70" i="11"/>
  <c r="I70" i="11" s="1"/>
  <c r="H85" i="11"/>
  <c r="I85" i="11" s="1"/>
  <c r="H165" i="11"/>
  <c r="I165" i="11" s="1"/>
  <c r="H181" i="11"/>
  <c r="I181" i="11" s="1"/>
  <c r="H55" i="11"/>
  <c r="I55" i="11" s="1"/>
  <c r="H87" i="11"/>
  <c r="I87" i="11" s="1"/>
  <c r="H102" i="11"/>
  <c r="I102" i="11" s="1"/>
  <c r="H125" i="11"/>
  <c r="I125" i="11" s="1"/>
  <c r="H31" i="11"/>
  <c r="I31" i="11" s="1"/>
  <c r="H47" i="11"/>
  <c r="I47" i="11" s="1"/>
  <c r="H57" i="11"/>
  <c r="I57" i="11" s="1"/>
  <c r="H62" i="11"/>
  <c r="I62" i="11" s="1"/>
  <c r="H67" i="11"/>
  <c r="I67" i="11" s="1"/>
  <c r="H77" i="11"/>
  <c r="I77" i="11" s="1"/>
  <c r="H89" i="11"/>
  <c r="I89" i="11" s="1"/>
  <c r="H94" i="11"/>
  <c r="I94" i="11" s="1"/>
  <c r="H99" i="11"/>
  <c r="I99" i="11" s="1"/>
  <c r="H118" i="11"/>
  <c r="I118" i="11" s="1"/>
  <c r="H130" i="11"/>
  <c r="I130" i="11" s="1"/>
  <c r="H141" i="11"/>
  <c r="I141" i="11" s="1"/>
  <c r="H25" i="11"/>
  <c r="I25" i="11" s="1"/>
  <c r="H33" i="11"/>
  <c r="I33" i="11" s="1"/>
  <c r="H49" i="11"/>
  <c r="I49" i="11" s="1"/>
  <c r="H79" i="11"/>
  <c r="I79" i="11" s="1"/>
  <c r="H134" i="11"/>
  <c r="I134" i="11" s="1"/>
  <c r="H157" i="11"/>
  <c r="I157" i="11" s="1"/>
  <c r="H30" i="11"/>
  <c r="I30" i="11" s="1"/>
  <c r="H39" i="11"/>
  <c r="I39" i="11" s="1"/>
  <c r="H54" i="11"/>
  <c r="I54" i="11" s="1"/>
  <c r="H59" i="11"/>
  <c r="I59" i="11" s="1"/>
  <c r="H69" i="11"/>
  <c r="I69" i="11" s="1"/>
  <c r="H81" i="11"/>
  <c r="I81" i="11" s="1"/>
  <c r="H86" i="11"/>
  <c r="I86" i="11" s="1"/>
  <c r="H91" i="11"/>
  <c r="I91" i="11" s="1"/>
  <c r="H101" i="11"/>
  <c r="I101" i="11" s="1"/>
  <c r="H115" i="11"/>
  <c r="I115" i="11" s="1"/>
  <c r="H150" i="11"/>
  <c r="I150" i="11" s="1"/>
  <c r="H162" i="11"/>
  <c r="I162" i="11" s="1"/>
  <c r="H178" i="11"/>
  <c r="I178" i="11" s="1"/>
  <c r="H182" i="11"/>
  <c r="I182" i="11" s="1"/>
  <c r="H27" i="11"/>
  <c r="I27" i="11" s="1"/>
  <c r="H41" i="11"/>
  <c r="I41" i="11" s="1"/>
  <c r="H71" i="11"/>
  <c r="I71" i="11" s="1"/>
  <c r="H166" i="11"/>
  <c r="I166" i="11" s="1"/>
  <c r="H205" i="11"/>
  <c r="I205" i="11" s="1"/>
  <c r="H38" i="11"/>
  <c r="I38" i="11" s="1"/>
  <c r="H61" i="11"/>
  <c r="I61" i="11" s="1"/>
  <c r="H78" i="11"/>
  <c r="I78" i="11" s="1"/>
  <c r="H83" i="11"/>
  <c r="I83" i="11" s="1"/>
  <c r="H93" i="11"/>
  <c r="I93" i="11" s="1"/>
  <c r="H147" i="11"/>
  <c r="I147" i="11" s="1"/>
  <c r="H105" i="11"/>
  <c r="I105" i="11" s="1"/>
  <c r="H121" i="11"/>
  <c r="I121" i="11" s="1"/>
  <c r="H137" i="11"/>
  <c r="I137" i="11" s="1"/>
  <c r="H153" i="11"/>
  <c r="I153" i="11" s="1"/>
  <c r="H169" i="11"/>
  <c r="I169" i="11" s="1"/>
  <c r="H185" i="11"/>
  <c r="I185" i="11" s="1"/>
  <c r="H207" i="11"/>
  <c r="I207" i="11" s="1"/>
  <c r="H213" i="11"/>
  <c r="I213" i="11" s="1"/>
  <c r="H219" i="11"/>
  <c r="I219" i="11" s="1"/>
  <c r="H227" i="11"/>
  <c r="I227" i="11" s="1"/>
  <c r="H235" i="11"/>
  <c r="I235" i="11" s="1"/>
  <c r="H237" i="11"/>
  <c r="I237" i="11" s="1"/>
  <c r="H243" i="11"/>
  <c r="I243" i="11" s="1"/>
  <c r="H245" i="11"/>
  <c r="I245" i="11" s="1"/>
  <c r="H251" i="11"/>
  <c r="I251" i="11" s="1"/>
  <c r="H253" i="11"/>
  <c r="I253" i="11" s="1"/>
  <c r="H259" i="11"/>
  <c r="I259" i="11" s="1"/>
  <c r="H261" i="11"/>
  <c r="I261" i="11" s="1"/>
  <c r="H267" i="11"/>
  <c r="I267" i="11" s="1"/>
  <c r="H269" i="11"/>
  <c r="I269" i="11" s="1"/>
  <c r="H107" i="11"/>
  <c r="I107" i="11" s="1"/>
  <c r="H123" i="11"/>
  <c r="I123" i="11" s="1"/>
  <c r="H139" i="11"/>
  <c r="I139" i="11" s="1"/>
  <c r="H155" i="11"/>
  <c r="I155" i="11" s="1"/>
  <c r="H171" i="11"/>
  <c r="I171" i="11" s="1"/>
  <c r="H187" i="11"/>
  <c r="I187" i="11" s="1"/>
  <c r="H265" i="11"/>
  <c r="I265" i="11" s="1"/>
  <c r="H113" i="11"/>
  <c r="I113" i="11" s="1"/>
  <c r="H129" i="11"/>
  <c r="I129" i="11" s="1"/>
  <c r="H145" i="11"/>
  <c r="I145" i="11" s="1"/>
  <c r="H161" i="11"/>
  <c r="I161" i="11" s="1"/>
  <c r="H177" i="11"/>
  <c r="I177" i="11" s="1"/>
  <c r="H193" i="11"/>
  <c r="I193" i="11" s="1"/>
  <c r="H201" i="11"/>
  <c r="I201" i="11" s="1"/>
  <c r="H112" i="11"/>
  <c r="I112" i="11" s="1"/>
  <c r="H128" i="11"/>
  <c r="I128" i="11" s="1"/>
  <c r="H144" i="11"/>
  <c r="I144" i="11" s="1"/>
  <c r="H160" i="11"/>
  <c r="I160" i="11" s="1"/>
  <c r="H176" i="11"/>
  <c r="I176" i="11" s="1"/>
  <c r="H192" i="11"/>
  <c r="I192" i="11" s="1"/>
  <c r="H200" i="11"/>
  <c r="I200" i="11" s="1"/>
  <c r="H222" i="11"/>
  <c r="I222" i="11" s="1"/>
  <c r="H230" i="11"/>
  <c r="I230" i="11" s="1"/>
  <c r="H238" i="11"/>
  <c r="I238" i="11" s="1"/>
  <c r="H246" i="11"/>
  <c r="I246" i="11" s="1"/>
  <c r="H254" i="11"/>
  <c r="I254" i="11" s="1"/>
  <c r="H262" i="11"/>
  <c r="I262" i="11" s="1"/>
  <c r="H270" i="11"/>
  <c r="I270" i="11" s="1"/>
  <c r="H8" i="7"/>
  <c r="I8" i="7" s="1"/>
  <c r="H8" i="8"/>
  <c r="I8" i="8" s="1"/>
  <c r="H39" i="8"/>
  <c r="I39" i="8" s="1"/>
  <c r="H164" i="8"/>
  <c r="I164" i="8" s="1"/>
  <c r="H194" i="8"/>
  <c r="I194" i="8" s="1"/>
  <c r="H260" i="8"/>
  <c r="I260" i="8" s="1"/>
  <c r="H119" i="8"/>
  <c r="I119" i="8" s="1"/>
  <c r="H170" i="8"/>
  <c r="I170" i="8" s="1"/>
  <c r="H148" i="8"/>
  <c r="I148" i="8" s="1"/>
  <c r="H242" i="8"/>
  <c r="I242" i="8" s="1"/>
  <c r="H218" i="8"/>
  <c r="I218" i="8" s="1"/>
  <c r="H154" i="8"/>
  <c r="I154" i="8" s="1"/>
  <c r="H228" i="8"/>
  <c r="I228" i="8" s="1"/>
  <c r="H250" i="8"/>
  <c r="I250" i="8" s="1"/>
  <c r="H23" i="8"/>
  <c r="I23" i="8" s="1"/>
  <c r="H61" i="8"/>
  <c r="I61" i="8" s="1"/>
  <c r="H76" i="8"/>
  <c r="I76" i="8" s="1"/>
  <c r="H82" i="8"/>
  <c r="I82" i="8" s="1"/>
  <c r="H97" i="8"/>
  <c r="I97" i="8" s="1"/>
  <c r="H104" i="8"/>
  <c r="I104" i="8" s="1"/>
  <c r="H111" i="8"/>
  <c r="I111" i="8" s="1"/>
  <c r="H127" i="8"/>
  <c r="I127" i="8" s="1"/>
  <c r="H144" i="8"/>
  <c r="I144" i="8" s="1"/>
  <c r="H147" i="8"/>
  <c r="I147" i="8" s="1"/>
  <c r="H150" i="8"/>
  <c r="I150" i="8" s="1"/>
  <c r="H163" i="8"/>
  <c r="I163" i="8" s="1"/>
  <c r="H211" i="8"/>
  <c r="I211" i="8" s="1"/>
  <c r="H217" i="8"/>
  <c r="I217" i="8" s="1"/>
  <c r="H222" i="8"/>
  <c r="I222" i="8" s="1"/>
  <c r="H256" i="8"/>
  <c r="I256" i="8" s="1"/>
  <c r="H259" i="8"/>
  <c r="I259" i="8" s="1"/>
  <c r="H266" i="8"/>
  <c r="I266" i="8" s="1"/>
  <c r="H57" i="8"/>
  <c r="I57" i="8" s="1"/>
  <c r="H20" i="8"/>
  <c r="I20" i="8" s="1"/>
  <c r="H27" i="8"/>
  <c r="I27" i="8" s="1"/>
  <c r="H37" i="8"/>
  <c r="I37" i="8" s="1"/>
  <c r="H52" i="8"/>
  <c r="I52" i="8" s="1"/>
  <c r="H58" i="8"/>
  <c r="I58" i="8" s="1"/>
  <c r="H124" i="8"/>
  <c r="I124" i="8" s="1"/>
  <c r="H134" i="8"/>
  <c r="I134" i="8" s="1"/>
  <c r="H141" i="8"/>
  <c r="I141" i="8" s="1"/>
  <c r="H176" i="8"/>
  <c r="I176" i="8" s="1"/>
  <c r="H179" i="8"/>
  <c r="I179" i="8" s="1"/>
  <c r="H191" i="8"/>
  <c r="I191" i="8" s="1"/>
  <c r="H123" i="8"/>
  <c r="I123" i="8" s="1"/>
  <c r="H10" i="8"/>
  <c r="I10" i="8" s="1"/>
  <c r="H24" i="8"/>
  <c r="I24" i="8" s="1"/>
  <c r="H49" i="8"/>
  <c r="I49" i="8" s="1"/>
  <c r="H86" i="8"/>
  <c r="I86" i="8" s="1"/>
  <c r="H108" i="8"/>
  <c r="I108" i="8" s="1"/>
  <c r="H115" i="8"/>
  <c r="I115" i="8" s="1"/>
  <c r="H121" i="8"/>
  <c r="I121" i="8" s="1"/>
  <c r="H128" i="8"/>
  <c r="I128" i="8" s="1"/>
  <c r="H138" i="8"/>
  <c r="I138" i="8" s="1"/>
  <c r="H161" i="8"/>
  <c r="I161" i="8" s="1"/>
  <c r="H173" i="8"/>
  <c r="I173" i="8" s="1"/>
  <c r="H203" i="8"/>
  <c r="I203" i="8" s="1"/>
  <c r="H235" i="8"/>
  <c r="I235" i="8" s="1"/>
  <c r="H247" i="8"/>
  <c r="I247" i="8" s="1"/>
  <c r="H153" i="8"/>
  <c r="I153" i="8" s="1"/>
  <c r="H59" i="8"/>
  <c r="I59" i="8" s="1"/>
  <c r="H80" i="8"/>
  <c r="I80" i="8" s="1"/>
  <c r="H135" i="8"/>
  <c r="I135" i="8" s="1"/>
  <c r="H168" i="8"/>
  <c r="I168" i="8" s="1"/>
  <c r="H192" i="8"/>
  <c r="I192" i="8" s="1"/>
  <c r="H267" i="8"/>
  <c r="I267" i="8" s="1"/>
  <c r="H171" i="8"/>
  <c r="I171" i="8" s="1"/>
  <c r="H201" i="8"/>
  <c r="I201" i="8" s="1"/>
  <c r="H227" i="8"/>
  <c r="I227" i="8" s="1"/>
  <c r="H233" i="8"/>
  <c r="I233" i="8" s="1"/>
  <c r="H248" i="8"/>
  <c r="I248" i="8" s="1"/>
  <c r="H11" i="8"/>
  <c r="I11" i="8" s="1"/>
  <c r="H35" i="8"/>
  <c r="I35" i="8" s="1"/>
  <c r="H56" i="8"/>
  <c r="I56" i="8" s="1"/>
  <c r="H155" i="8"/>
  <c r="I155" i="8" s="1"/>
  <c r="H25" i="8"/>
  <c r="I25" i="8" s="1"/>
  <c r="H32" i="8"/>
  <c r="I32" i="8" s="1"/>
  <c r="H41" i="8"/>
  <c r="I41" i="8" s="1"/>
  <c r="H69" i="8"/>
  <c r="I69" i="8" s="1"/>
  <c r="H75" i="8"/>
  <c r="I75" i="8" s="1"/>
  <c r="H84" i="8"/>
  <c r="I84" i="8" s="1"/>
  <c r="H90" i="8"/>
  <c r="I90" i="8" s="1"/>
  <c r="H96" i="8"/>
  <c r="I96" i="8" s="1"/>
  <c r="H99" i="8"/>
  <c r="I99" i="8" s="1"/>
  <c r="H106" i="8"/>
  <c r="I106" i="8" s="1"/>
  <c r="H113" i="8"/>
  <c r="I113" i="8" s="1"/>
  <c r="H136" i="8"/>
  <c r="I136" i="8" s="1"/>
  <c r="H146" i="8"/>
  <c r="I146" i="8" s="1"/>
  <c r="H149" i="8"/>
  <c r="I149" i="8" s="1"/>
  <c r="H189" i="8"/>
  <c r="I189" i="8" s="1"/>
  <c r="H210" i="8"/>
  <c r="I210" i="8" s="1"/>
  <c r="H258" i="8"/>
  <c r="I258" i="8" s="1"/>
  <c r="H19" i="8"/>
  <c r="I19" i="8" s="1"/>
  <c r="H51" i="8"/>
  <c r="I51" i="8" s="1"/>
  <c r="H72" i="8"/>
  <c r="I72" i="8" s="1"/>
  <c r="H193" i="8"/>
  <c r="I193" i="8" s="1"/>
  <c r="H219" i="8"/>
  <c r="I219" i="8" s="1"/>
  <c r="H265" i="8"/>
  <c r="I265" i="8" s="1"/>
  <c r="H17" i="8"/>
  <c r="I17" i="8" s="1"/>
  <c r="H67" i="8"/>
  <c r="I67" i="8" s="1"/>
  <c r="H88" i="8"/>
  <c r="I88" i="8" s="1"/>
  <c r="H15" i="8"/>
  <c r="I15" i="8" s="1"/>
  <c r="H30" i="8"/>
  <c r="I30" i="8" s="1"/>
  <c r="H40" i="8"/>
  <c r="I40" i="8" s="1"/>
  <c r="H46" i="8"/>
  <c r="I46" i="8" s="1"/>
  <c r="H73" i="8"/>
  <c r="I73" i="8" s="1"/>
  <c r="H83" i="8"/>
  <c r="I83" i="8" s="1"/>
  <c r="H54" i="8"/>
  <c r="I54" i="8" s="1"/>
  <c r="H81" i="8"/>
  <c r="I81" i="8" s="1"/>
  <c r="H91" i="8"/>
  <c r="I91" i="8" s="1"/>
  <c r="H38" i="8"/>
  <c r="I38" i="8" s="1"/>
  <c r="H9" i="8"/>
  <c r="I9" i="8" s="1"/>
  <c r="H22" i="8"/>
  <c r="I22" i="8" s="1"/>
  <c r="H62" i="8"/>
  <c r="I62" i="8" s="1"/>
  <c r="H89" i="8"/>
  <c r="I89" i="8" s="1"/>
  <c r="H16" i="8"/>
  <c r="I16" i="8" s="1"/>
  <c r="H33" i="8"/>
  <c r="I33" i="8" s="1"/>
  <c r="H43" i="8"/>
  <c r="I43" i="8" s="1"/>
  <c r="H64" i="8"/>
  <c r="I64" i="8" s="1"/>
  <c r="H70" i="8"/>
  <c r="I70" i="8" s="1"/>
  <c r="H65" i="8"/>
  <c r="I65" i="8" s="1"/>
  <c r="H78" i="8"/>
  <c r="I78" i="8" s="1"/>
  <c r="H151" i="8"/>
  <c r="I151" i="8" s="1"/>
  <c r="H157" i="8"/>
  <c r="I157" i="8" s="1"/>
  <c r="H159" i="8"/>
  <c r="I159" i="8" s="1"/>
  <c r="H190" i="8"/>
  <c r="I190" i="8" s="1"/>
  <c r="H246" i="8"/>
  <c r="I246" i="8" s="1"/>
  <c r="H261" i="8"/>
  <c r="I261" i="8" s="1"/>
  <c r="H263" i="8"/>
  <c r="I263" i="8" s="1"/>
  <c r="H112" i="8"/>
  <c r="I112" i="8" s="1"/>
  <c r="H142" i="8"/>
  <c r="I142" i="8" s="1"/>
  <c r="H174" i="8"/>
  <c r="I174" i="8" s="1"/>
  <c r="H183" i="8"/>
  <c r="I183" i="8" s="1"/>
  <c r="H185" i="8"/>
  <c r="I185" i="8" s="1"/>
  <c r="H200" i="8"/>
  <c r="I200" i="8" s="1"/>
  <c r="H205" i="8"/>
  <c r="I205" i="8" s="1"/>
  <c r="H216" i="8"/>
  <c r="I216" i="8" s="1"/>
  <c r="H221" i="8"/>
  <c r="I221" i="8" s="1"/>
  <c r="H232" i="8"/>
  <c r="I232" i="8" s="1"/>
  <c r="H237" i="8"/>
  <c r="I237" i="8" s="1"/>
  <c r="H239" i="8"/>
  <c r="I239" i="8" s="1"/>
  <c r="H241" i="8"/>
  <c r="I241" i="8" s="1"/>
  <c r="H254" i="8"/>
  <c r="I254" i="8" s="1"/>
  <c r="H269" i="8"/>
  <c r="I269" i="8" s="1"/>
  <c r="H110" i="8"/>
  <c r="I110" i="8" s="1"/>
  <c r="H125" i="8"/>
  <c r="I125" i="8" s="1"/>
  <c r="H152" i="8"/>
  <c r="I152" i="8" s="1"/>
  <c r="H160" i="8"/>
  <c r="I160" i="8" s="1"/>
  <c r="H167" i="8"/>
  <c r="I167" i="8" s="1"/>
  <c r="H169" i="8"/>
  <c r="I169" i="8" s="1"/>
  <c r="H187" i="8"/>
  <c r="I187" i="8" s="1"/>
  <c r="H198" i="8"/>
  <c r="I198" i="8" s="1"/>
  <c r="H209" i="8"/>
  <c r="I209" i="8" s="1"/>
  <c r="H214" i="8"/>
  <c r="I214" i="8" s="1"/>
  <c r="H223" i="8"/>
  <c r="I223" i="8" s="1"/>
  <c r="H225" i="8"/>
  <c r="I225" i="8" s="1"/>
  <c r="H230" i="8"/>
  <c r="I230" i="8" s="1"/>
  <c r="H243" i="8"/>
  <c r="I243" i="8" s="1"/>
  <c r="H264" i="8"/>
  <c r="I264" i="8" s="1"/>
  <c r="H129" i="8"/>
  <c r="I129" i="8" s="1"/>
  <c r="H131" i="8"/>
  <c r="I131" i="8" s="1"/>
  <c r="H249" i="8"/>
  <c r="I249" i="8" s="1"/>
  <c r="H262" i="8"/>
  <c r="I262" i="8" s="1"/>
  <c r="H101" i="8"/>
  <c r="I101" i="8" s="1"/>
  <c r="H118" i="8"/>
  <c r="I118" i="8" s="1"/>
  <c r="H120" i="8"/>
  <c r="I120" i="8" s="1"/>
  <c r="H133" i="8"/>
  <c r="I133" i="8" s="1"/>
  <c r="H182" i="8"/>
  <c r="I182" i="8" s="1"/>
  <c r="H184" i="8"/>
  <c r="I184" i="8" s="1"/>
  <c r="H195" i="8"/>
  <c r="I195" i="8" s="1"/>
  <c r="H240" i="8"/>
  <c r="I240" i="8" s="1"/>
  <c r="H251" i="8"/>
  <c r="I251" i="8" s="1"/>
  <c r="H103" i="8"/>
  <c r="I103" i="8" s="1"/>
  <c r="H105" i="8"/>
  <c r="I105" i="8" s="1"/>
  <c r="H107" i="8"/>
  <c r="I107" i="8" s="1"/>
  <c r="H137" i="8"/>
  <c r="I137" i="8" s="1"/>
  <c r="H139" i="8"/>
  <c r="I139" i="8" s="1"/>
  <c r="H145" i="8"/>
  <c r="I145" i="8" s="1"/>
  <c r="H177" i="8"/>
  <c r="I177" i="8" s="1"/>
  <c r="H208" i="8"/>
  <c r="I208" i="8" s="1"/>
  <c r="H213" i="8"/>
  <c r="I213" i="8" s="1"/>
  <c r="H224" i="8"/>
  <c r="I224" i="8" s="1"/>
  <c r="H229" i="8"/>
  <c r="I229" i="8" s="1"/>
  <c r="H238" i="8"/>
  <c r="I238" i="8" s="1"/>
  <c r="H253" i="8"/>
  <c r="I253" i="8" s="1"/>
  <c r="H255" i="8"/>
  <c r="I255" i="8" s="1"/>
  <c r="H257" i="8"/>
  <c r="I257" i="8" s="1"/>
  <c r="H270" i="8"/>
  <c r="I270" i="8" s="1"/>
  <c r="D8" i="3" l="1"/>
  <c r="D5" i="3"/>
  <c r="G11" i="3"/>
  <c r="D11" i="3"/>
  <c r="G9" i="3"/>
  <c r="G10" i="3"/>
  <c r="G12" i="3"/>
  <c r="G13" i="3"/>
  <c r="G14" i="3"/>
  <c r="G15" i="3"/>
  <c r="G16" i="3"/>
  <c r="G17" i="3"/>
  <c r="G18" i="3"/>
  <c r="G19" i="3"/>
  <c r="H19" i="3" s="1"/>
  <c r="I19" i="3" s="1"/>
  <c r="G20" i="3"/>
  <c r="G21" i="3"/>
  <c r="G22" i="3"/>
  <c r="G23" i="3"/>
  <c r="G24" i="3"/>
  <c r="G25" i="3"/>
  <c r="G26" i="3"/>
  <c r="G27" i="3"/>
  <c r="G28" i="3"/>
  <c r="G29" i="3"/>
  <c r="H29" i="3" s="1"/>
  <c r="I29" i="3" s="1"/>
  <c r="G30" i="3"/>
  <c r="G31" i="3"/>
  <c r="G32" i="3"/>
  <c r="G33" i="3"/>
  <c r="G34" i="3"/>
  <c r="G35" i="3"/>
  <c r="H35" i="3" s="1"/>
  <c r="I35" i="3" s="1"/>
  <c r="G36" i="3"/>
  <c r="G37" i="3"/>
  <c r="H37" i="3" s="1"/>
  <c r="I37" i="3" s="1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H51" i="3" s="1"/>
  <c r="I51" i="3" s="1"/>
  <c r="G52" i="3"/>
  <c r="G53" i="3"/>
  <c r="H53" i="3" s="1"/>
  <c r="I53" i="3" s="1"/>
  <c r="G54" i="3"/>
  <c r="G55" i="3"/>
  <c r="G56" i="3"/>
  <c r="G57" i="3"/>
  <c r="G58" i="3"/>
  <c r="G59" i="3"/>
  <c r="H59" i="3" s="1"/>
  <c r="I59" i="3" s="1"/>
  <c r="G60" i="3"/>
  <c r="G61" i="3"/>
  <c r="G62" i="3"/>
  <c r="G63" i="3"/>
  <c r="G64" i="3"/>
  <c r="G65" i="3"/>
  <c r="G66" i="3"/>
  <c r="G67" i="3"/>
  <c r="H67" i="3" s="1"/>
  <c r="I67" i="3" s="1"/>
  <c r="G68" i="3"/>
  <c r="G69" i="3"/>
  <c r="H69" i="3" s="1"/>
  <c r="I69" i="3" s="1"/>
  <c r="G70" i="3"/>
  <c r="G71" i="3"/>
  <c r="G72" i="3"/>
  <c r="G73" i="3"/>
  <c r="G74" i="3"/>
  <c r="G75" i="3"/>
  <c r="H75" i="3" s="1"/>
  <c r="I75" i="3" s="1"/>
  <c r="G76" i="3"/>
  <c r="G77" i="3"/>
  <c r="H77" i="3" s="1"/>
  <c r="I77" i="3" s="1"/>
  <c r="G78" i="3"/>
  <c r="G79" i="3"/>
  <c r="G80" i="3"/>
  <c r="G81" i="3"/>
  <c r="G82" i="3"/>
  <c r="G83" i="3"/>
  <c r="H83" i="3" s="1"/>
  <c r="I83" i="3" s="1"/>
  <c r="G84" i="3"/>
  <c r="G85" i="3"/>
  <c r="H85" i="3" s="1"/>
  <c r="I85" i="3" s="1"/>
  <c r="G86" i="3"/>
  <c r="G87" i="3"/>
  <c r="G88" i="3"/>
  <c r="G89" i="3"/>
  <c r="G90" i="3"/>
  <c r="G91" i="3"/>
  <c r="G92" i="3"/>
  <c r="G93" i="3"/>
  <c r="H93" i="3" s="1"/>
  <c r="I93" i="3" s="1"/>
  <c r="G94" i="3"/>
  <c r="G95" i="3"/>
  <c r="G96" i="3"/>
  <c r="G97" i="3"/>
  <c r="G98" i="3"/>
  <c r="G99" i="3"/>
  <c r="H99" i="3" s="1"/>
  <c r="I99" i="3" s="1"/>
  <c r="G100" i="3"/>
  <c r="G101" i="3"/>
  <c r="H101" i="3" s="1"/>
  <c r="I101" i="3" s="1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H115" i="3" s="1"/>
  <c r="I115" i="3" s="1"/>
  <c r="G116" i="3"/>
  <c r="G117" i="3"/>
  <c r="H117" i="3" s="1"/>
  <c r="I117" i="3" s="1"/>
  <c r="G118" i="3"/>
  <c r="G119" i="3"/>
  <c r="G120" i="3"/>
  <c r="G121" i="3"/>
  <c r="G122" i="3"/>
  <c r="G123" i="3"/>
  <c r="H123" i="3" s="1"/>
  <c r="I123" i="3" s="1"/>
  <c r="G124" i="3"/>
  <c r="G125" i="3"/>
  <c r="G126" i="3"/>
  <c r="G127" i="3"/>
  <c r="G128" i="3"/>
  <c r="G129" i="3"/>
  <c r="G130" i="3"/>
  <c r="G131" i="3"/>
  <c r="H131" i="3" s="1"/>
  <c r="I131" i="3" s="1"/>
  <c r="G132" i="3"/>
  <c r="G133" i="3"/>
  <c r="H133" i="3" s="1"/>
  <c r="I133" i="3" s="1"/>
  <c r="G134" i="3"/>
  <c r="G135" i="3"/>
  <c r="G136" i="3"/>
  <c r="G137" i="3"/>
  <c r="G138" i="3"/>
  <c r="G139" i="3"/>
  <c r="H139" i="3" s="1"/>
  <c r="I139" i="3" s="1"/>
  <c r="G140" i="3"/>
  <c r="G141" i="3"/>
  <c r="H141" i="3" s="1"/>
  <c r="I141" i="3" s="1"/>
  <c r="G142" i="3"/>
  <c r="G143" i="3"/>
  <c r="G144" i="3"/>
  <c r="G145" i="3"/>
  <c r="G146" i="3"/>
  <c r="G147" i="3"/>
  <c r="H147" i="3" s="1"/>
  <c r="I147" i="3" s="1"/>
  <c r="G148" i="3"/>
  <c r="G149" i="3"/>
  <c r="H149" i="3" s="1"/>
  <c r="I149" i="3" s="1"/>
  <c r="G150" i="3"/>
  <c r="G151" i="3"/>
  <c r="G152" i="3"/>
  <c r="G153" i="3"/>
  <c r="G154" i="3"/>
  <c r="G155" i="3"/>
  <c r="G156" i="3"/>
  <c r="G157" i="3"/>
  <c r="H157" i="3" s="1"/>
  <c r="I157" i="3" s="1"/>
  <c r="G158" i="3"/>
  <c r="G159" i="3"/>
  <c r="G160" i="3"/>
  <c r="G161" i="3"/>
  <c r="G162" i="3"/>
  <c r="G163" i="3"/>
  <c r="H163" i="3" s="1"/>
  <c r="I163" i="3" s="1"/>
  <c r="G164" i="3"/>
  <c r="G165" i="3"/>
  <c r="H165" i="3" s="1"/>
  <c r="I165" i="3" s="1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H179" i="3" s="1"/>
  <c r="I179" i="3" s="1"/>
  <c r="G180" i="3"/>
  <c r="G181" i="3"/>
  <c r="H181" i="3" s="1"/>
  <c r="I181" i="3" s="1"/>
  <c r="G182" i="3"/>
  <c r="G183" i="3"/>
  <c r="G184" i="3"/>
  <c r="G185" i="3"/>
  <c r="G186" i="3"/>
  <c r="G187" i="3"/>
  <c r="H187" i="3" s="1"/>
  <c r="I187" i="3" s="1"/>
  <c r="G188" i="3"/>
  <c r="G189" i="3"/>
  <c r="G190" i="3"/>
  <c r="G191" i="3"/>
  <c r="G192" i="3"/>
  <c r="G193" i="3"/>
  <c r="G194" i="3"/>
  <c r="G195" i="3"/>
  <c r="H195" i="3" s="1"/>
  <c r="I195" i="3" s="1"/>
  <c r="G196" i="3"/>
  <c r="G197" i="3"/>
  <c r="H197" i="3" s="1"/>
  <c r="I197" i="3" s="1"/>
  <c r="G198" i="3"/>
  <c r="G199" i="3"/>
  <c r="G200" i="3"/>
  <c r="G201" i="3"/>
  <c r="G202" i="3"/>
  <c r="G203" i="3"/>
  <c r="H203" i="3" s="1"/>
  <c r="I203" i="3" s="1"/>
  <c r="G204" i="3"/>
  <c r="G205" i="3"/>
  <c r="H205" i="3" s="1"/>
  <c r="I205" i="3" s="1"/>
  <c r="G206" i="3"/>
  <c r="G207" i="3"/>
  <c r="G208" i="3"/>
  <c r="G209" i="3"/>
  <c r="G210" i="3"/>
  <c r="G211" i="3"/>
  <c r="H211" i="3" s="1"/>
  <c r="I211" i="3" s="1"/>
  <c r="G212" i="3"/>
  <c r="G213" i="3"/>
  <c r="H213" i="3" s="1"/>
  <c r="I213" i="3" s="1"/>
  <c r="G214" i="3"/>
  <c r="G215" i="3"/>
  <c r="G216" i="3"/>
  <c r="G217" i="3"/>
  <c r="G218" i="3"/>
  <c r="G219" i="3"/>
  <c r="G220" i="3"/>
  <c r="G221" i="3"/>
  <c r="H221" i="3" s="1"/>
  <c r="I221" i="3" s="1"/>
  <c r="G222" i="3"/>
  <c r="G223" i="3"/>
  <c r="G224" i="3"/>
  <c r="G225" i="3"/>
  <c r="G226" i="3"/>
  <c r="G227" i="3"/>
  <c r="H227" i="3" s="1"/>
  <c r="I227" i="3" s="1"/>
  <c r="G228" i="3"/>
  <c r="G229" i="3"/>
  <c r="H229" i="3" s="1"/>
  <c r="I229" i="3" s="1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43" i="3" s="1"/>
  <c r="I243" i="3" s="1"/>
  <c r="G244" i="3"/>
  <c r="G245" i="3"/>
  <c r="H245" i="3" s="1"/>
  <c r="I245" i="3" s="1"/>
  <c r="G246" i="3"/>
  <c r="G247" i="3"/>
  <c r="G248" i="3"/>
  <c r="G249" i="3"/>
  <c r="G250" i="3"/>
  <c r="G251" i="3"/>
  <c r="H251" i="3" s="1"/>
  <c r="I251" i="3" s="1"/>
  <c r="G252" i="3"/>
  <c r="G253" i="3"/>
  <c r="G254" i="3"/>
  <c r="G255" i="3"/>
  <c r="G256" i="3"/>
  <c r="G257" i="3"/>
  <c r="G258" i="3"/>
  <c r="G259" i="3"/>
  <c r="H259" i="3" s="1"/>
  <c r="I259" i="3" s="1"/>
  <c r="G260" i="3"/>
  <c r="G261" i="3"/>
  <c r="H261" i="3" s="1"/>
  <c r="I261" i="3" s="1"/>
  <c r="G262" i="3"/>
  <c r="G263" i="3"/>
  <c r="G264" i="3"/>
  <c r="G265" i="3"/>
  <c r="G266" i="3"/>
  <c r="G267" i="3"/>
  <c r="H267" i="3" s="1"/>
  <c r="I267" i="3" s="1"/>
  <c r="G268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9" i="3"/>
  <c r="D10" i="3"/>
  <c r="D12" i="3"/>
  <c r="D13" i="3"/>
  <c r="D14" i="3"/>
  <c r="D15" i="3"/>
  <c r="D16" i="3"/>
  <c r="H16" i="3" s="1"/>
  <c r="I16" i="3" s="1"/>
  <c r="D17" i="3"/>
  <c r="D18" i="3"/>
  <c r="D19" i="3"/>
  <c r="D20" i="3"/>
  <c r="D21" i="3"/>
  <c r="D22" i="3"/>
  <c r="D23" i="3"/>
  <c r="D24" i="3"/>
  <c r="H24" i="3" s="1"/>
  <c r="I24" i="3" s="1"/>
  <c r="D25" i="3"/>
  <c r="D26" i="3"/>
  <c r="D27" i="3"/>
  <c r="D28" i="3"/>
  <c r="D29" i="3"/>
  <c r="D30" i="3"/>
  <c r="D31" i="3"/>
  <c r="G4" i="4"/>
  <c r="G5" i="4" s="1"/>
  <c r="D4" i="4"/>
  <c r="D5" i="4" s="1"/>
  <c r="E2" i="1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H27" i="3"/>
  <c r="I27" i="3" s="1"/>
  <c r="H28" i="3"/>
  <c r="I28" i="3" s="1"/>
  <c r="H30" i="3"/>
  <c r="I30" i="3" s="1"/>
  <c r="H32" i="3"/>
  <c r="I32" i="3" s="1"/>
  <c r="H33" i="3"/>
  <c r="I33" i="3" s="1"/>
  <c r="H34" i="3"/>
  <c r="I34" i="3" s="1"/>
  <c r="H36" i="3"/>
  <c r="I36" i="3" s="1"/>
  <c r="H38" i="3"/>
  <c r="I38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8" i="3"/>
  <c r="I48" i="3" s="1"/>
  <c r="H49" i="3"/>
  <c r="I49" i="3" s="1"/>
  <c r="H50" i="3"/>
  <c r="I50" i="3" s="1"/>
  <c r="H52" i="3"/>
  <c r="I52" i="3" s="1"/>
  <c r="H54" i="3"/>
  <c r="I54" i="3" s="1"/>
  <c r="H56" i="3"/>
  <c r="I56" i="3" s="1"/>
  <c r="H57" i="3"/>
  <c r="I57" i="3" s="1"/>
  <c r="H58" i="3"/>
  <c r="I58" i="3" s="1"/>
  <c r="H60" i="3"/>
  <c r="I60" i="3" s="1"/>
  <c r="H61" i="3"/>
  <c r="I61" i="3" s="1"/>
  <c r="H62" i="3"/>
  <c r="I62" i="3" s="1"/>
  <c r="H64" i="3"/>
  <c r="I64" i="3" s="1"/>
  <c r="H65" i="3"/>
  <c r="I65" i="3" s="1"/>
  <c r="H66" i="3"/>
  <c r="I66" i="3" s="1"/>
  <c r="H68" i="3"/>
  <c r="I68" i="3" s="1"/>
  <c r="H70" i="3"/>
  <c r="I70" i="3" s="1"/>
  <c r="H72" i="3"/>
  <c r="I72" i="3" s="1"/>
  <c r="H73" i="3"/>
  <c r="I73" i="3" s="1"/>
  <c r="H74" i="3"/>
  <c r="I74" i="3" s="1"/>
  <c r="H76" i="3"/>
  <c r="I76" i="3" s="1"/>
  <c r="H78" i="3"/>
  <c r="I78" i="3" s="1"/>
  <c r="H80" i="3"/>
  <c r="I80" i="3" s="1"/>
  <c r="H81" i="3"/>
  <c r="I81" i="3" s="1"/>
  <c r="H82" i="3"/>
  <c r="I82" i="3" s="1"/>
  <c r="H84" i="3"/>
  <c r="I84" i="3" s="1"/>
  <c r="H86" i="3"/>
  <c r="I86" i="3" s="1"/>
  <c r="H88" i="3"/>
  <c r="I88" i="3" s="1"/>
  <c r="H89" i="3"/>
  <c r="I89" i="3" s="1"/>
  <c r="H90" i="3"/>
  <c r="I90" i="3" s="1"/>
  <c r="H91" i="3"/>
  <c r="I91" i="3" s="1"/>
  <c r="H92" i="3"/>
  <c r="I92" i="3" s="1"/>
  <c r="H94" i="3"/>
  <c r="I94" i="3" s="1"/>
  <c r="H96" i="3"/>
  <c r="I96" i="3" s="1"/>
  <c r="H97" i="3"/>
  <c r="I97" i="3" s="1"/>
  <c r="H98" i="3"/>
  <c r="I98" i="3" s="1"/>
  <c r="H100" i="3"/>
  <c r="I100" i="3" s="1"/>
  <c r="H102" i="3"/>
  <c r="I102" i="3" s="1"/>
  <c r="H104" i="3"/>
  <c r="I104" i="3" s="1"/>
  <c r="H105" i="3"/>
  <c r="I105" i="3" s="1"/>
  <c r="H106" i="3"/>
  <c r="I106" i="3" s="1"/>
  <c r="H107" i="3"/>
  <c r="I107" i="3" s="1"/>
  <c r="H108" i="3"/>
  <c r="I108" i="3" s="1"/>
  <c r="H109" i="3"/>
  <c r="I109" i="3" s="1"/>
  <c r="H110" i="3"/>
  <c r="I110" i="3" s="1"/>
  <c r="H112" i="3"/>
  <c r="I112" i="3" s="1"/>
  <c r="H113" i="3"/>
  <c r="I113" i="3" s="1"/>
  <c r="H114" i="3"/>
  <c r="I114" i="3" s="1"/>
  <c r="H116" i="3"/>
  <c r="I116" i="3" s="1"/>
  <c r="H118" i="3"/>
  <c r="I118" i="3" s="1"/>
  <c r="H120" i="3"/>
  <c r="I120" i="3" s="1"/>
  <c r="H121" i="3"/>
  <c r="I121" i="3" s="1"/>
  <c r="H122" i="3"/>
  <c r="I122" i="3" s="1"/>
  <c r="H124" i="3"/>
  <c r="I124" i="3" s="1"/>
  <c r="H125" i="3"/>
  <c r="I125" i="3" s="1"/>
  <c r="H126" i="3"/>
  <c r="I126" i="3" s="1"/>
  <c r="H128" i="3"/>
  <c r="I128" i="3" s="1"/>
  <c r="H129" i="3"/>
  <c r="I129" i="3" s="1"/>
  <c r="H130" i="3"/>
  <c r="I130" i="3" s="1"/>
  <c r="H132" i="3"/>
  <c r="I132" i="3" s="1"/>
  <c r="H134" i="3"/>
  <c r="I134" i="3" s="1"/>
  <c r="H136" i="3"/>
  <c r="I136" i="3" s="1"/>
  <c r="H137" i="3"/>
  <c r="I137" i="3" s="1"/>
  <c r="H138" i="3"/>
  <c r="I138" i="3" s="1"/>
  <c r="H140" i="3"/>
  <c r="I140" i="3" s="1"/>
  <c r="H142" i="3"/>
  <c r="I142" i="3" s="1"/>
  <c r="H144" i="3"/>
  <c r="I144" i="3" s="1"/>
  <c r="H145" i="3"/>
  <c r="I145" i="3" s="1"/>
  <c r="H146" i="3"/>
  <c r="I146" i="3" s="1"/>
  <c r="H148" i="3"/>
  <c r="I148" i="3" s="1"/>
  <c r="H150" i="3"/>
  <c r="I150" i="3" s="1"/>
  <c r="H152" i="3"/>
  <c r="I152" i="3" s="1"/>
  <c r="H153" i="3"/>
  <c r="I153" i="3" s="1"/>
  <c r="H154" i="3"/>
  <c r="I154" i="3" s="1"/>
  <c r="H155" i="3"/>
  <c r="I155" i="3" s="1"/>
  <c r="H156" i="3"/>
  <c r="I156" i="3" s="1"/>
  <c r="H158" i="3"/>
  <c r="I158" i="3" s="1"/>
  <c r="H160" i="3"/>
  <c r="I160" i="3" s="1"/>
  <c r="H161" i="3"/>
  <c r="I161" i="3" s="1"/>
  <c r="H162" i="3"/>
  <c r="I162" i="3" s="1"/>
  <c r="H164" i="3"/>
  <c r="I164" i="3" s="1"/>
  <c r="H166" i="3"/>
  <c r="I166" i="3" s="1"/>
  <c r="H168" i="3"/>
  <c r="I168" i="3" s="1"/>
  <c r="H169" i="3"/>
  <c r="I169" i="3" s="1"/>
  <c r="H170" i="3"/>
  <c r="I170" i="3" s="1"/>
  <c r="H171" i="3"/>
  <c r="I171" i="3" s="1"/>
  <c r="H172" i="3"/>
  <c r="I172" i="3" s="1"/>
  <c r="H173" i="3"/>
  <c r="I173" i="3" s="1"/>
  <c r="H174" i="3"/>
  <c r="I174" i="3" s="1"/>
  <c r="H176" i="3"/>
  <c r="I176" i="3" s="1"/>
  <c r="H177" i="3"/>
  <c r="I177" i="3" s="1"/>
  <c r="H178" i="3"/>
  <c r="I178" i="3" s="1"/>
  <c r="H180" i="3"/>
  <c r="I180" i="3" s="1"/>
  <c r="H182" i="3"/>
  <c r="I182" i="3" s="1"/>
  <c r="H184" i="3"/>
  <c r="I184" i="3" s="1"/>
  <c r="H185" i="3"/>
  <c r="I185" i="3" s="1"/>
  <c r="H186" i="3"/>
  <c r="I186" i="3" s="1"/>
  <c r="H188" i="3"/>
  <c r="I188" i="3" s="1"/>
  <c r="H189" i="3"/>
  <c r="I189" i="3" s="1"/>
  <c r="H190" i="3"/>
  <c r="I190" i="3" s="1"/>
  <c r="H192" i="3"/>
  <c r="I192" i="3" s="1"/>
  <c r="H193" i="3"/>
  <c r="I193" i="3" s="1"/>
  <c r="H194" i="3"/>
  <c r="I194" i="3" s="1"/>
  <c r="H196" i="3"/>
  <c r="I196" i="3" s="1"/>
  <c r="H198" i="3"/>
  <c r="I198" i="3" s="1"/>
  <c r="H200" i="3"/>
  <c r="I200" i="3" s="1"/>
  <c r="H201" i="3"/>
  <c r="I201" i="3" s="1"/>
  <c r="H202" i="3"/>
  <c r="I202" i="3" s="1"/>
  <c r="H204" i="3"/>
  <c r="I204" i="3" s="1"/>
  <c r="H206" i="3"/>
  <c r="I206" i="3" s="1"/>
  <c r="H208" i="3"/>
  <c r="I208" i="3" s="1"/>
  <c r="H209" i="3"/>
  <c r="I209" i="3" s="1"/>
  <c r="H210" i="3"/>
  <c r="I210" i="3" s="1"/>
  <c r="H212" i="3"/>
  <c r="I212" i="3" s="1"/>
  <c r="H214" i="3"/>
  <c r="I214" i="3" s="1"/>
  <c r="H216" i="3"/>
  <c r="I216" i="3" s="1"/>
  <c r="H217" i="3"/>
  <c r="I217" i="3" s="1"/>
  <c r="H218" i="3"/>
  <c r="I218" i="3" s="1"/>
  <c r="H219" i="3"/>
  <c r="I219" i="3" s="1"/>
  <c r="H220" i="3"/>
  <c r="I220" i="3" s="1"/>
  <c r="H222" i="3"/>
  <c r="I222" i="3" s="1"/>
  <c r="H224" i="3"/>
  <c r="I224" i="3" s="1"/>
  <c r="H225" i="3"/>
  <c r="I225" i="3" s="1"/>
  <c r="H226" i="3"/>
  <c r="I226" i="3" s="1"/>
  <c r="H228" i="3"/>
  <c r="I228" i="3" s="1"/>
  <c r="H230" i="3"/>
  <c r="I230" i="3" s="1"/>
  <c r="H232" i="3"/>
  <c r="I232" i="3" s="1"/>
  <c r="H233" i="3"/>
  <c r="I233" i="3" s="1"/>
  <c r="H234" i="3"/>
  <c r="I234" i="3" s="1"/>
  <c r="H235" i="3"/>
  <c r="I235" i="3" s="1"/>
  <c r="H236" i="3"/>
  <c r="I236" i="3" s="1"/>
  <c r="H237" i="3"/>
  <c r="I237" i="3" s="1"/>
  <c r="H238" i="3"/>
  <c r="I238" i="3" s="1"/>
  <c r="H240" i="3"/>
  <c r="I240" i="3" s="1"/>
  <c r="H241" i="3"/>
  <c r="I241" i="3" s="1"/>
  <c r="H242" i="3"/>
  <c r="I242" i="3" s="1"/>
  <c r="H244" i="3"/>
  <c r="I244" i="3" s="1"/>
  <c r="H246" i="3"/>
  <c r="I246" i="3" s="1"/>
  <c r="H248" i="3"/>
  <c r="I248" i="3" s="1"/>
  <c r="H249" i="3"/>
  <c r="I249" i="3" s="1"/>
  <c r="H250" i="3"/>
  <c r="I250" i="3" s="1"/>
  <c r="H252" i="3"/>
  <c r="I252" i="3" s="1"/>
  <c r="H253" i="3"/>
  <c r="I253" i="3" s="1"/>
  <c r="H254" i="3"/>
  <c r="I254" i="3" s="1"/>
  <c r="H256" i="3"/>
  <c r="I256" i="3" s="1"/>
  <c r="H257" i="3"/>
  <c r="I257" i="3" s="1"/>
  <c r="H258" i="3"/>
  <c r="I258" i="3" s="1"/>
  <c r="H260" i="3"/>
  <c r="I260" i="3" s="1"/>
  <c r="H262" i="3"/>
  <c r="I262" i="3" s="1"/>
  <c r="H264" i="3"/>
  <c r="I264" i="3" s="1"/>
  <c r="H265" i="3"/>
  <c r="I265" i="3" s="1"/>
  <c r="H266" i="3"/>
  <c r="I266" i="3" s="1"/>
  <c r="H11" i="3"/>
  <c r="I11" i="3" s="1"/>
  <c r="H12" i="3"/>
  <c r="I12" i="3" s="1"/>
  <c r="H13" i="3"/>
  <c r="I13" i="3" s="1"/>
  <c r="H14" i="3"/>
  <c r="I14" i="3" s="1"/>
  <c r="H17" i="3"/>
  <c r="I17" i="3" s="1"/>
  <c r="H18" i="3"/>
  <c r="I18" i="3" s="1"/>
  <c r="H20" i="3"/>
  <c r="I20" i="3" s="1"/>
  <c r="H21" i="3"/>
  <c r="I21" i="3" s="1"/>
  <c r="H22" i="3"/>
  <c r="I22" i="3" s="1"/>
  <c r="H25" i="3"/>
  <c r="I25" i="3" s="1"/>
  <c r="H26" i="3"/>
  <c r="I26" i="3" s="1"/>
  <c r="G5" i="3"/>
  <c r="G8" i="3"/>
  <c r="G6" i="3" l="1"/>
  <c r="H8" i="3"/>
  <c r="I8" i="3" s="1"/>
  <c r="H10" i="3"/>
  <c r="I10" i="3" s="1"/>
  <c r="H9" i="3"/>
  <c r="I9" i="3" s="1"/>
  <c r="H31" i="3"/>
  <c r="I31" i="3" s="1"/>
  <c r="H23" i="3"/>
  <c r="I23" i="3" s="1"/>
  <c r="H15" i="3"/>
  <c r="I15" i="3" s="1"/>
  <c r="G6" i="4"/>
  <c r="H263" i="3"/>
  <c r="I263" i="3" s="1"/>
  <c r="H255" i="3"/>
  <c r="I255" i="3" s="1"/>
  <c r="H247" i="3"/>
  <c r="I247" i="3" s="1"/>
  <c r="H239" i="3"/>
  <c r="I239" i="3" s="1"/>
  <c r="H231" i="3"/>
  <c r="I231" i="3" s="1"/>
  <c r="H223" i="3"/>
  <c r="I223" i="3" s="1"/>
  <c r="H215" i="3"/>
  <c r="I215" i="3" s="1"/>
  <c r="H207" i="3"/>
  <c r="I207" i="3" s="1"/>
  <c r="H199" i="3"/>
  <c r="I199" i="3" s="1"/>
  <c r="H191" i="3"/>
  <c r="I191" i="3" s="1"/>
  <c r="H183" i="3"/>
  <c r="I183" i="3" s="1"/>
  <c r="H175" i="3"/>
  <c r="I175" i="3" s="1"/>
  <c r="H167" i="3"/>
  <c r="I167" i="3" s="1"/>
  <c r="H159" i="3"/>
  <c r="I159" i="3" s="1"/>
  <c r="H151" i="3"/>
  <c r="I151" i="3" s="1"/>
  <c r="H143" i="3"/>
  <c r="I143" i="3" s="1"/>
  <c r="H135" i="3"/>
  <c r="I135" i="3" s="1"/>
  <c r="H127" i="3"/>
  <c r="I127" i="3" s="1"/>
  <c r="H119" i="3"/>
  <c r="I119" i="3" s="1"/>
  <c r="H111" i="3"/>
  <c r="I111" i="3" s="1"/>
  <c r="H103" i="3"/>
  <c r="I103" i="3" s="1"/>
  <c r="H95" i="3"/>
  <c r="I95" i="3" s="1"/>
  <c r="H87" i="3"/>
  <c r="I87" i="3" s="1"/>
  <c r="H79" i="3"/>
  <c r="I79" i="3" s="1"/>
  <c r="H71" i="3"/>
  <c r="I71" i="3" s="1"/>
  <c r="H63" i="3"/>
  <c r="I63" i="3" s="1"/>
  <c r="H55" i="3"/>
  <c r="I55" i="3" s="1"/>
  <c r="H47" i="3"/>
  <c r="I47" i="3" s="1"/>
  <c r="H39" i="3"/>
  <c r="I39" i="3" s="1"/>
  <c r="D8" i="4"/>
  <c r="D82" i="4"/>
  <c r="D228" i="4"/>
  <c r="D32" i="4"/>
  <c r="D124" i="4"/>
  <c r="D214" i="4"/>
  <c r="D245" i="4"/>
  <c r="D150" i="4"/>
  <c r="D218" i="4"/>
  <c r="D80" i="4"/>
  <c r="D154" i="4"/>
  <c r="D117" i="4"/>
  <c r="D11" i="4"/>
  <c r="D180" i="4"/>
  <c r="D12" i="4"/>
  <c r="D103" i="4"/>
  <c r="D248" i="4"/>
  <c r="D225" i="4"/>
  <c r="D94" i="4"/>
  <c r="D178" i="4"/>
  <c r="D137" i="4"/>
  <c r="D166" i="4"/>
  <c r="D61" i="4"/>
  <c r="D92" i="4"/>
  <c r="D201" i="4"/>
  <c r="D139" i="4"/>
  <c r="D191" i="4"/>
  <c r="D254" i="4"/>
  <c r="D240" i="4"/>
  <c r="D74" i="4"/>
  <c r="D242" i="4"/>
  <c r="D227" i="4"/>
  <c r="D270" i="4"/>
  <c r="D102" i="4"/>
  <c r="D116" i="4"/>
  <c r="H116" i="4" s="1"/>
  <c r="D244" i="4"/>
  <c r="D239" i="4"/>
  <c r="D67" i="4"/>
  <c r="D28" i="4"/>
  <c r="D111" i="4"/>
  <c r="D120" i="4"/>
  <c r="D73" i="4"/>
  <c r="D152" i="4"/>
  <c r="D48" i="4"/>
  <c r="D220" i="4"/>
  <c r="D204" i="4"/>
  <c r="D66" i="4"/>
  <c r="D149" i="4"/>
  <c r="D10" i="4"/>
  <c r="D235" i="4"/>
  <c r="D132" i="4"/>
  <c r="D199" i="4"/>
  <c r="D99" i="4"/>
  <c r="D236" i="4"/>
  <c r="D243" i="4"/>
  <c r="D263" i="4"/>
  <c r="D58" i="4"/>
  <c r="D40" i="4"/>
  <c r="D77" i="4"/>
  <c r="D252" i="4"/>
  <c r="D121" i="4"/>
  <c r="D206" i="4"/>
  <c r="D186" i="4"/>
  <c r="D57" i="4"/>
  <c r="D157" i="4"/>
  <c r="D195" i="4"/>
  <c r="D230" i="4"/>
  <c r="D50" i="4"/>
  <c r="D194" i="4"/>
  <c r="D76" i="4"/>
  <c r="D126" i="4"/>
  <c r="D56" i="4"/>
  <c r="D267" i="4"/>
  <c r="D226" i="4"/>
  <c r="D140" i="4"/>
  <c r="D135" i="4"/>
  <c r="D119" i="4"/>
  <c r="D96" i="4"/>
  <c r="D72" i="4"/>
  <c r="D232" i="4"/>
  <c r="D138" i="4"/>
  <c r="D159" i="4"/>
  <c r="D69" i="4"/>
  <c r="D63" i="4"/>
  <c r="D262" i="4"/>
  <c r="D165" i="4"/>
  <c r="D22" i="4"/>
  <c r="D31" i="4"/>
  <c r="D238" i="4"/>
  <c r="D197" i="4"/>
  <c r="D216" i="4"/>
  <c r="D253" i="4"/>
  <c r="D24" i="4"/>
  <c r="D203" i="4"/>
  <c r="D71" i="4"/>
  <c r="D105" i="4"/>
  <c r="D207" i="4"/>
  <c r="D182" i="4"/>
  <c r="D95" i="4"/>
  <c r="D205" i="4"/>
  <c r="D15" i="4"/>
  <c r="D188" i="4"/>
  <c r="D68" i="4"/>
  <c r="D219" i="4"/>
  <c r="D136" i="4"/>
  <c r="D144" i="4"/>
  <c r="D209" i="4"/>
  <c r="D17" i="4"/>
  <c r="D112" i="4"/>
  <c r="D269" i="4"/>
  <c r="D33" i="4"/>
  <c r="D260" i="4"/>
  <c r="D215" i="4"/>
  <c r="D175" i="4"/>
  <c r="D79" i="4"/>
  <c r="D223" i="4"/>
  <c r="D18" i="4"/>
  <c r="D43" i="4"/>
  <c r="D155" i="4"/>
  <c r="D179" i="4"/>
  <c r="D173" i="4"/>
  <c r="D268" i="4"/>
  <c r="D108" i="4"/>
  <c r="D190" i="4"/>
  <c r="D224" i="4"/>
  <c r="D210" i="4"/>
  <c r="D55" i="4"/>
  <c r="D174" i="4"/>
  <c r="D143" i="4"/>
  <c r="D93" i="4"/>
  <c r="D266" i="4"/>
  <c r="D30" i="4"/>
  <c r="D151" i="4"/>
  <c r="D106" i="4"/>
  <c r="D104" i="4"/>
  <c r="D64" i="4"/>
  <c r="D198" i="4"/>
  <c r="D91" i="4"/>
  <c r="D251" i="4"/>
  <c r="D229" i="4"/>
  <c r="D78" i="4"/>
  <c r="D51" i="4"/>
  <c r="D62" i="4"/>
  <c r="D46" i="4"/>
  <c r="D208" i="4"/>
  <c r="D47" i="4"/>
  <c r="D27" i="4"/>
  <c r="D241" i="4"/>
  <c r="D156" i="4"/>
  <c r="D256" i="4"/>
  <c r="D192" i="4"/>
  <c r="D177" i="4"/>
  <c r="D164" i="4"/>
  <c r="D250" i="4"/>
  <c r="D181" i="4"/>
  <c r="D255" i="4"/>
  <c r="D217" i="4"/>
  <c r="D169" i="4"/>
  <c r="D41" i="4"/>
  <c r="D107" i="4"/>
  <c r="D233" i="4"/>
  <c r="D247" i="4"/>
  <c r="D200" i="4"/>
  <c r="D54" i="4"/>
  <c r="D183" i="4"/>
  <c r="D70" i="4"/>
  <c r="D25" i="4"/>
  <c r="D261" i="4"/>
  <c r="D234" i="4"/>
  <c r="D98" i="4"/>
  <c r="D145" i="4"/>
  <c r="D81" i="4"/>
  <c r="D211" i="4"/>
  <c r="D59" i="4"/>
  <c r="D83" i="4"/>
  <c r="D257" i="4"/>
  <c r="D142" i="4"/>
  <c r="D189" i="4"/>
  <c r="D161" i="4"/>
  <c r="D110" i="4"/>
  <c r="D20" i="4"/>
  <c r="D153" i="4"/>
  <c r="D75" i="4"/>
  <c r="D163" i="4"/>
  <c r="D44" i="4"/>
  <c r="D221" i="4"/>
  <c r="D127" i="4"/>
  <c r="D202" i="4"/>
  <c r="D118" i="4"/>
  <c r="D97" i="4"/>
  <c r="D16" i="4"/>
  <c r="D125" i="4"/>
  <c r="D231" i="4"/>
  <c r="D84" i="4"/>
  <c r="D109" i="4"/>
  <c r="D87" i="4"/>
  <c r="D249" i="4"/>
  <c r="D162" i="4"/>
  <c r="D131" i="4"/>
  <c r="D222" i="4"/>
  <c r="D60" i="4"/>
  <c r="D19" i="4"/>
  <c r="D49" i="4"/>
  <c r="D184" i="4"/>
  <c r="D167" i="4"/>
  <c r="D213" i="4"/>
  <c r="D100" i="4"/>
  <c r="D122" i="4"/>
  <c r="D133" i="4"/>
  <c r="D196" i="4"/>
  <c r="D52" i="4"/>
  <c r="D90" i="4"/>
  <c r="D141" i="4"/>
  <c r="D38" i="4"/>
  <c r="D129" i="4"/>
  <c r="D185" i="4"/>
  <c r="D258" i="4"/>
  <c r="D237" i="4"/>
  <c r="D101" i="4"/>
  <c r="D147" i="4"/>
  <c r="D172" i="4"/>
  <c r="D21" i="4"/>
  <c r="D160" i="4"/>
  <c r="D14" i="4"/>
  <c r="D36" i="4"/>
  <c r="D170" i="4"/>
  <c r="D88" i="4"/>
  <c r="D259" i="4"/>
  <c r="D85" i="4"/>
  <c r="D45" i="4"/>
  <c r="D158" i="4"/>
  <c r="D246" i="4"/>
  <c r="D26" i="4"/>
  <c r="D86" i="4"/>
  <c r="D148" i="4"/>
  <c r="D123" i="4"/>
  <c r="D29" i="4"/>
  <c r="D39" i="4"/>
  <c r="D187" i="4"/>
  <c r="D113" i="4"/>
  <c r="D128" i="4"/>
  <c r="D265" i="4"/>
  <c r="D42" i="4"/>
  <c r="D34" i="4"/>
  <c r="D37" i="4"/>
  <c r="D171" i="4"/>
  <c r="D193" i="4"/>
  <c r="D89" i="4"/>
  <c r="D114" i="4"/>
  <c r="D134" i="4"/>
  <c r="D146" i="4"/>
  <c r="D23" i="4"/>
  <c r="D130" i="4"/>
  <c r="D53" i="4"/>
  <c r="D176" i="4"/>
  <c r="D115" i="4"/>
  <c r="D264" i="4"/>
  <c r="D9" i="4"/>
  <c r="D212" i="4"/>
  <c r="D35" i="4"/>
  <c r="D13" i="4"/>
  <c r="D65" i="4"/>
  <c r="D168" i="4"/>
  <c r="G8" i="4"/>
  <c r="G145" i="4"/>
  <c r="G193" i="4"/>
  <c r="G60" i="4"/>
  <c r="G65" i="4"/>
  <c r="G131" i="4"/>
  <c r="H131" i="4" s="1"/>
  <c r="G48" i="4"/>
  <c r="H48" i="4" s="1"/>
  <c r="G125" i="4"/>
  <c r="G76" i="4"/>
  <c r="G144" i="4"/>
  <c r="H144" i="4" s="1"/>
  <c r="G132" i="4"/>
  <c r="G260" i="4"/>
  <c r="H260" i="4" s="1"/>
  <c r="G105" i="4"/>
  <c r="G55" i="4"/>
  <c r="G249" i="4"/>
  <c r="H249" i="4" s="1"/>
  <c r="G267" i="4"/>
  <c r="H267" i="4" s="1"/>
  <c r="G56" i="4"/>
  <c r="G171" i="4"/>
  <c r="G44" i="4"/>
  <c r="G11" i="4"/>
  <c r="H11" i="4" s="1"/>
  <c r="G12" i="4"/>
  <c r="G139" i="4"/>
  <c r="G190" i="4"/>
  <c r="H190" i="4" s="1"/>
  <c r="G180" i="4"/>
  <c r="G42" i="4"/>
  <c r="G53" i="4"/>
  <c r="G236" i="4"/>
  <c r="G203" i="4"/>
  <c r="H203" i="4" s="1"/>
  <c r="G107" i="4"/>
  <c r="G128" i="4"/>
  <c r="G148" i="4"/>
  <c r="H148" i="4" s="1"/>
  <c r="G173" i="4"/>
  <c r="G10" i="4"/>
  <c r="H10" i="4" s="1"/>
  <c r="G265" i="4"/>
  <c r="G119" i="4"/>
  <c r="G69" i="4"/>
  <c r="G130" i="4"/>
  <c r="H130" i="4" s="1"/>
  <c r="G138" i="4"/>
  <c r="G188" i="4"/>
  <c r="H188" i="4" s="1"/>
  <c r="G59" i="4"/>
  <c r="G146" i="4"/>
  <c r="G30" i="4"/>
  <c r="G185" i="4"/>
  <c r="G63" i="4"/>
  <c r="H63" i="4" s="1"/>
  <c r="G217" i="4"/>
  <c r="H217" i="4" s="1"/>
  <c r="G187" i="4"/>
  <c r="H187" i="4" s="1"/>
  <c r="G124" i="4"/>
  <c r="H124" i="4" s="1"/>
  <c r="G168" i="4"/>
  <c r="G174" i="4"/>
  <c r="G45" i="4"/>
  <c r="G221" i="4"/>
  <c r="G212" i="4"/>
  <c r="G208" i="4"/>
  <c r="G235" i="4"/>
  <c r="G206" i="4"/>
  <c r="H206" i="4" s="1"/>
  <c r="G225" i="4"/>
  <c r="G161" i="4"/>
  <c r="G259" i="4"/>
  <c r="G219" i="4"/>
  <c r="G167" i="4"/>
  <c r="G134" i="4"/>
  <c r="G232" i="4"/>
  <c r="G157" i="4"/>
  <c r="H157" i="4" s="1"/>
  <c r="G250" i="4"/>
  <c r="H250" i="4" s="1"/>
  <c r="G164" i="4"/>
  <c r="G37" i="4"/>
  <c r="G246" i="4"/>
  <c r="G248" i="4"/>
  <c r="H248" i="4" s="1"/>
  <c r="G220" i="4"/>
  <c r="H220" i="4" s="1"/>
  <c r="G28" i="4"/>
  <c r="G62" i="4"/>
  <c r="G22" i="4"/>
  <c r="G264" i="4"/>
  <c r="G147" i="4"/>
  <c r="G241" i="4"/>
  <c r="G189" i="4"/>
  <c r="G195" i="4"/>
  <c r="G184" i="4"/>
  <c r="H184" i="4" s="1"/>
  <c r="G269" i="4"/>
  <c r="G64" i="4"/>
  <c r="G101" i="4"/>
  <c r="G251" i="4"/>
  <c r="G117" i="4"/>
  <c r="G243" i="4"/>
  <c r="G98" i="4"/>
  <c r="H98" i="4"/>
  <c r="G23" i="4"/>
  <c r="H23" i="4" s="1"/>
  <c r="G81" i="4"/>
  <c r="G252" i="4"/>
  <c r="G99" i="4"/>
  <c r="G9" i="4"/>
  <c r="G163" i="4"/>
  <c r="H163" i="4" s="1"/>
  <c r="G256" i="4"/>
  <c r="H256" i="4" s="1"/>
  <c r="G71" i="4"/>
  <c r="G254" i="4"/>
  <c r="G103" i="4"/>
  <c r="G129" i="4"/>
  <c r="G80" i="4"/>
  <c r="H80" i="4" s="1"/>
  <c r="G32" i="4"/>
  <c r="H32" i="4" s="1"/>
  <c r="G97" i="4"/>
  <c r="H97" i="4" s="1"/>
  <c r="G84" i="4"/>
  <c r="G108" i="4"/>
  <c r="H108" i="4" s="1"/>
  <c r="G177" i="4"/>
  <c r="G158" i="4"/>
  <c r="G75" i="4"/>
  <c r="G19" i="4"/>
  <c r="G210" i="4"/>
  <c r="G16" i="4"/>
  <c r="G200" i="4"/>
  <c r="G113" i="4"/>
  <c r="H113" i="4" s="1"/>
  <c r="G224" i="4"/>
  <c r="G27" i="4"/>
  <c r="G152" i="4"/>
  <c r="G82" i="4"/>
  <c r="G196" i="4"/>
  <c r="G247" i="4"/>
  <c r="H247" i="4" s="1"/>
  <c r="G141" i="4"/>
  <c r="H141" i="4" s="1"/>
  <c r="G49" i="4"/>
  <c r="G133" i="4"/>
  <c r="G100" i="4"/>
  <c r="G85" i="4"/>
  <c r="G83" i="4"/>
  <c r="G227" i="4"/>
  <c r="G118" i="4"/>
  <c r="H118" i="4" s="1"/>
  <c r="G202" i="4"/>
  <c r="H202" i="4" s="1"/>
  <c r="G170" i="4"/>
  <c r="G31" i="4"/>
  <c r="G270" i="4"/>
  <c r="G54" i="4"/>
  <c r="G91" i="4"/>
  <c r="G245" i="4"/>
  <c r="G192" i="4"/>
  <c r="G231" i="4"/>
  <c r="G150" i="4"/>
  <c r="G214" i="4"/>
  <c r="G116" i="4"/>
  <c r="G15" i="4"/>
  <c r="G35" i="4"/>
  <c r="G266" i="4"/>
  <c r="G51" i="4"/>
  <c r="G215" i="4"/>
  <c r="G77" i="4"/>
  <c r="G149" i="4"/>
  <c r="G237" i="4"/>
  <c r="G18" i="4"/>
  <c r="G43" i="4"/>
  <c r="G213" i="4"/>
  <c r="G242" i="4"/>
  <c r="H242" i="4" s="1"/>
  <c r="G162" i="4"/>
  <c r="G67" i="4"/>
  <c r="H67" i="4" s="1"/>
  <c r="G233" i="4"/>
  <c r="H233" i="4" s="1"/>
  <c r="G112" i="4"/>
  <c r="G234" i="4"/>
  <c r="H234" i="4" s="1"/>
  <c r="G211" i="4"/>
  <c r="G50" i="4"/>
  <c r="H50" i="4" s="1"/>
  <c r="G92" i="4"/>
  <c r="G47" i="4"/>
  <c r="G159" i="4"/>
  <c r="G222" i="4"/>
  <c r="H222" i="4" s="1"/>
  <c r="G169" i="4"/>
  <c r="G178" i="4"/>
  <c r="G13" i="4"/>
  <c r="G223" i="4"/>
  <c r="H223" i="4" s="1"/>
  <c r="G39" i="4"/>
  <c r="G230" i="4"/>
  <c r="G172" i="4"/>
  <c r="H172" i="4" s="1"/>
  <c r="G25" i="4"/>
  <c r="G122" i="4"/>
  <c r="G24" i="4"/>
  <c r="G111" i="4"/>
  <c r="G68" i="4"/>
  <c r="G95" i="4"/>
  <c r="G257" i="4"/>
  <c r="G268" i="4"/>
  <c r="H268" i="4" s="1"/>
  <c r="G121" i="4"/>
  <c r="G181" i="4"/>
  <c r="G87" i="4"/>
  <c r="G240" i="4"/>
  <c r="G73" i="4"/>
  <c r="G258" i="4"/>
  <c r="G89" i="4"/>
  <c r="G58" i="4"/>
  <c r="G143" i="4"/>
  <c r="H143" i="4" s="1"/>
  <c r="G198" i="4"/>
  <c r="G93" i="4"/>
  <c r="G40" i="4"/>
  <c r="G262" i="4"/>
  <c r="H262" i="4" s="1"/>
  <c r="G140" i="4"/>
  <c r="G183" i="4"/>
  <c r="H183" i="4" s="1"/>
  <c r="G34" i="4"/>
  <c r="H34" i="4" s="1"/>
  <c r="G218" i="4"/>
  <c r="H218" i="4" s="1"/>
  <c r="G106" i="4"/>
  <c r="G179" i="4"/>
  <c r="G151" i="4"/>
  <c r="G110" i="4"/>
  <c r="H110" i="4" s="1"/>
  <c r="G155" i="4"/>
  <c r="G204" i="4"/>
  <c r="H204" i="4" s="1"/>
  <c r="G165" i="4"/>
  <c r="H165" i="4" s="1"/>
  <c r="G57" i="4"/>
  <c r="G153" i="4"/>
  <c r="G66" i="4"/>
  <c r="G199" i="4"/>
  <c r="G166" i="4"/>
  <c r="H166" i="4" s="1"/>
  <c r="G72" i="4"/>
  <c r="G261" i="4"/>
  <c r="G90" i="4"/>
  <c r="H90" i="4" s="1"/>
  <c r="G253" i="4"/>
  <c r="G154" i="4"/>
  <c r="G61" i="4"/>
  <c r="G160" i="4"/>
  <c r="G209" i="4"/>
  <c r="G229" i="4"/>
  <c r="H229" i="4" s="1"/>
  <c r="G191" i="4"/>
  <c r="G136" i="4"/>
  <c r="G175" i="4"/>
  <c r="H175" i="4" s="1"/>
  <c r="G120" i="4"/>
  <c r="G142" i="4"/>
  <c r="G21" i="4"/>
  <c r="G29" i="4"/>
  <c r="H29" i="4"/>
  <c r="G201" i="4"/>
  <c r="G182" i="4"/>
  <c r="H182" i="4" s="1"/>
  <c r="G127" i="4"/>
  <c r="G226" i="4"/>
  <c r="G126" i="4"/>
  <c r="G156" i="4"/>
  <c r="H156" i="4" s="1"/>
  <c r="G135" i="4"/>
  <c r="H135" i="4" s="1"/>
  <c r="G207" i="4"/>
  <c r="H207" i="4" s="1"/>
  <c r="G109" i="4"/>
  <c r="H109" i="4" s="1"/>
  <c r="G239" i="4"/>
  <c r="G33" i="4"/>
  <c r="G194" i="4"/>
  <c r="G78" i="4"/>
  <c r="H78" i="4"/>
  <c r="G115" i="4"/>
  <c r="G74" i="4"/>
  <c r="H74" i="4" s="1"/>
  <c r="G205" i="4"/>
  <c r="H205" i="4" s="1"/>
  <c r="G88" i="4"/>
  <c r="G46" i="4"/>
  <c r="G41" i="4"/>
  <c r="G20" i="4"/>
  <c r="G79" i="4"/>
  <c r="G86" i="4"/>
  <c r="G216" i="4"/>
  <c r="H216" i="4"/>
  <c r="G70" i="4"/>
  <c r="G102" i="4"/>
  <c r="G244" i="4"/>
  <c r="G52" i="4"/>
  <c r="G96" i="4"/>
  <c r="H96" i="4" s="1"/>
  <c r="G38" i="4"/>
  <c r="H38" i="4" s="1"/>
  <c r="G137" i="4"/>
  <c r="H137" i="4" s="1"/>
  <c r="G176" i="4"/>
  <c r="H176" i="4" s="1"/>
  <c r="G255" i="4"/>
  <c r="G14" i="4"/>
  <c r="G114" i="4"/>
  <c r="G186" i="4"/>
  <c r="G263" i="4"/>
  <c r="G36" i="4"/>
  <c r="G26" i="4"/>
  <c r="G17" i="4"/>
  <c r="H17" i="4" s="1"/>
  <c r="G238" i="4"/>
  <c r="H238" i="4" s="1"/>
  <c r="G94" i="4"/>
  <c r="G123" i="4"/>
  <c r="G228" i="4"/>
  <c r="G104" i="4"/>
  <c r="G197" i="4"/>
  <c r="H21" i="4" l="1"/>
  <c r="H151" i="4"/>
  <c r="H240" i="4"/>
  <c r="H211" i="4"/>
  <c r="H35" i="4"/>
  <c r="H117" i="4"/>
  <c r="H200" i="4"/>
  <c r="H123" i="4"/>
  <c r="H244" i="4"/>
  <c r="H194" i="4"/>
  <c r="H87" i="4"/>
  <c r="H24" i="4"/>
  <c r="H178" i="4"/>
  <c r="H18" i="4"/>
  <c r="H15" i="4"/>
  <c r="H54" i="4"/>
  <c r="H85" i="4"/>
  <c r="H75" i="4"/>
  <c r="H252" i="4"/>
  <c r="H147" i="4"/>
  <c r="H37" i="4"/>
  <c r="H259" i="4"/>
  <c r="H30" i="4"/>
  <c r="H171" i="4"/>
  <c r="H132" i="4"/>
  <c r="H167" i="4"/>
  <c r="H20" i="4"/>
  <c r="H199" i="4"/>
  <c r="H13" i="4"/>
  <c r="H43" i="4"/>
  <c r="H99" i="4"/>
  <c r="H241" i="4"/>
  <c r="H236" i="4"/>
  <c r="H209" i="4"/>
  <c r="H154" i="4"/>
  <c r="H153" i="4"/>
  <c r="H169" i="4"/>
  <c r="H112" i="4"/>
  <c r="H100" i="4"/>
  <c r="H27" i="4"/>
  <c r="H81" i="4"/>
  <c r="H42" i="4"/>
  <c r="H26" i="4"/>
  <c r="H215" i="4"/>
  <c r="H119" i="4"/>
  <c r="H255" i="4"/>
  <c r="H239" i="4"/>
  <c r="H253" i="4"/>
  <c r="H121" i="4"/>
  <c r="H214" i="4"/>
  <c r="H224" i="4"/>
  <c r="H254" i="4"/>
  <c r="H22" i="4"/>
  <c r="H180" i="4"/>
  <c r="H76" i="4"/>
  <c r="H164" i="4"/>
  <c r="H60" i="4"/>
  <c r="H146" i="4"/>
  <c r="H230" i="4"/>
  <c r="H114" i="4"/>
  <c r="H58" i="4"/>
  <c r="H269" i="4"/>
  <c r="H59" i="4"/>
  <c r="H173" i="4"/>
  <c r="H265" i="4"/>
  <c r="H40" i="4"/>
  <c r="H39" i="4"/>
  <c r="H210" i="4"/>
  <c r="H138" i="4"/>
  <c r="H128" i="4"/>
  <c r="H142" i="4"/>
  <c r="H258" i="4"/>
  <c r="H70" i="4"/>
  <c r="H120" i="4"/>
  <c r="H162" i="4"/>
  <c r="H77" i="4"/>
  <c r="H152" i="4"/>
  <c r="H208" i="4"/>
  <c r="H36" i="4"/>
  <c r="H136" i="4"/>
  <c r="H213" i="4"/>
  <c r="H133" i="4"/>
  <c r="H201" i="4"/>
  <c r="H106" i="4"/>
  <c r="H198" i="4"/>
  <c r="H51" i="4"/>
  <c r="H231" i="4"/>
  <c r="H49" i="4"/>
  <c r="H264" i="4"/>
  <c r="H45" i="4"/>
  <c r="H53" i="4"/>
  <c r="H44" i="4"/>
  <c r="H65" i="4"/>
  <c r="H86" i="4"/>
  <c r="H191" i="4"/>
  <c r="H196" i="4"/>
  <c r="H195" i="4"/>
  <c r="H225" i="4"/>
  <c r="H69" i="4"/>
  <c r="H145" i="4"/>
  <c r="H95" i="4"/>
  <c r="H82" i="4"/>
  <c r="H189" i="4"/>
  <c r="H115" i="4"/>
  <c r="H89" i="4"/>
  <c r="H125" i="4"/>
  <c r="H261" i="4"/>
  <c r="H107" i="4"/>
  <c r="H46" i="4"/>
  <c r="H174" i="4"/>
  <c r="H179" i="4"/>
  <c r="H105" i="4"/>
  <c r="H56" i="4"/>
  <c r="H227" i="4"/>
  <c r="H103" i="4"/>
  <c r="H228" i="4"/>
  <c r="H140" i="4"/>
  <c r="H161" i="4"/>
  <c r="H73" i="4"/>
  <c r="H266" i="4"/>
  <c r="H170" i="4"/>
  <c r="H251" i="4"/>
  <c r="H134" i="4"/>
  <c r="H235" i="4"/>
  <c r="H139" i="4"/>
  <c r="H94" i="4"/>
  <c r="H79" i="4"/>
  <c r="H52" i="4"/>
  <c r="H93" i="4"/>
  <c r="H159" i="4"/>
  <c r="H101" i="4"/>
  <c r="H102" i="4"/>
  <c r="H226" i="4"/>
  <c r="H47" i="4"/>
  <c r="H237" i="4"/>
  <c r="H84" i="4"/>
  <c r="H212" i="4"/>
  <c r="H197" i="4"/>
  <c r="H88" i="4"/>
  <c r="H127" i="4"/>
  <c r="H181" i="4"/>
  <c r="H91" i="4"/>
  <c r="H19" i="4"/>
  <c r="H221" i="4"/>
  <c r="H8" i="4"/>
  <c r="I8" i="4" s="1"/>
  <c r="H111" i="4"/>
  <c r="H168" i="4"/>
  <c r="H158" i="4"/>
  <c r="H160" i="4"/>
  <c r="H129" i="4"/>
  <c r="H83" i="4"/>
  <c r="H41" i="4"/>
  <c r="H62" i="4"/>
  <c r="H68" i="4"/>
  <c r="H71" i="4"/>
  <c r="H186" i="4"/>
  <c r="H243" i="4"/>
  <c r="H12" i="4"/>
  <c r="H263" i="4"/>
  <c r="H25" i="4"/>
  <c r="H150" i="4"/>
  <c r="H246" i="4"/>
  <c r="H33" i="4"/>
  <c r="H126" i="4"/>
  <c r="H57" i="4"/>
  <c r="H122" i="4"/>
  <c r="H104" i="4"/>
  <c r="H61" i="4"/>
  <c r="H66" i="4"/>
  <c r="H92" i="4"/>
  <c r="H192" i="4"/>
  <c r="H28" i="4"/>
  <c r="H72" i="4"/>
  <c r="H31" i="4"/>
  <c r="H16" i="4"/>
  <c r="H177" i="4"/>
  <c r="H64" i="4"/>
  <c r="H219" i="4"/>
  <c r="H185" i="4"/>
  <c r="H55" i="4"/>
  <c r="H193" i="4"/>
  <c r="H149" i="4"/>
  <c r="H14" i="4"/>
  <c r="H155" i="4"/>
  <c r="H245" i="4"/>
  <c r="H257" i="4"/>
  <c r="H232" i="4"/>
  <c r="H9" i="4"/>
  <c r="H270" i="4"/>
  <c r="A8" i="7"/>
  <c r="A8" i="8" s="1"/>
  <c r="A8" i="3"/>
  <c r="A8" i="4" s="1"/>
</calcChain>
</file>

<file path=xl/sharedStrings.xml><?xml version="1.0" encoding="utf-8"?>
<sst xmlns="http://schemas.openxmlformats.org/spreadsheetml/2006/main" count="760" uniqueCount="451">
  <si>
    <t xml:space="preserve"> High-Poverty Schools Within the LEA by Grade Span: HIGH SCHOOL</t>
  </si>
  <si>
    <t>LEA Name</t>
  </si>
  <si>
    <t>LEA ID</t>
  </si>
  <si>
    <t>Total Number of Schools in the LEA</t>
  </si>
  <si>
    <t>Number of Schools in the Highest Quartile in the LEA</t>
  </si>
  <si>
    <t>Total Number of Schools in the Grade Span</t>
  </si>
  <si>
    <t>Number of Schools in the Highest Quartile in the Grade Span</t>
  </si>
  <si>
    <t>School Name</t>
  </si>
  <si>
    <t>Grade Span</t>
  </si>
  <si>
    <t xml:space="preserve">4-Digit School Number </t>
  </si>
  <si>
    <t xml:space="preserve">Percentage of Economically Disadvantaged Students </t>
  </si>
  <si>
    <t xml:space="preserve">FY22 High-Poverty School </t>
  </si>
  <si>
    <t>Maintenance of Fiscal Equity Calculations by Grade-Span: HIGH SCHOOL</t>
  </si>
  <si>
    <t xml:space="preserve">FY22 (School Year 2021-22) </t>
  </si>
  <si>
    <t>Total Amount of State and Local Funds 
Provided to All Schools 
in the Grade Span in FY22</t>
  </si>
  <si>
    <t>FY22 Total Amount of 
State &amp; Local Funds 
Allocated to School</t>
  </si>
  <si>
    <t xml:space="preserve">Number of Students Enrolled
in the School from the
 Oct. 1, 2021 Count </t>
  </si>
  <si>
    <t xml:space="preserve">Per Pupil Amount 
for FY22 </t>
  </si>
  <si>
    <t>High-Poverty School 
Per Pupil Reduction
in State &amp; Local Funds</t>
  </si>
  <si>
    <t>LEA Maintained Fiscal Equity for School</t>
  </si>
  <si>
    <t>Maintenance of Staffing Equity Calculations by Grade Span: HIGH SCHOOL</t>
  </si>
  <si>
    <t>Total Amount of FTEs of Staff in All Schools
Served in the Grade Span in FY22</t>
  </si>
  <si>
    <t>Number of Students Enrolled in the Grade Span 
from the Oct. 1, 2021 count</t>
  </si>
  <si>
    <t>High-Poverty School 
FTE Reduction, if any</t>
  </si>
  <si>
    <t>LEA Maintained Staffing Equity for School</t>
  </si>
  <si>
    <t xml:space="preserve"> High-Poverty Schools Within the LEA by Grade Span: MIDDLE</t>
  </si>
  <si>
    <t>Grade-Span</t>
  </si>
  <si>
    <t>Maintenance of Fiscal Equity Calculations by Grade Span: MIDDLE</t>
  </si>
  <si>
    <r>
      <t xml:space="preserve">High-Poverty List of Schools in the Grade Span
</t>
    </r>
    <r>
      <rPr>
        <i/>
        <sz val="10"/>
        <color theme="0"/>
        <rFont val="Arial"/>
        <family val="2"/>
      </rPr>
      <t xml:space="preserve">(pulled from FY22 High-Poverty: MIDDLE sheet) </t>
    </r>
  </si>
  <si>
    <t>Maintenance of Staffing Equity Calculations by Grade Span: MIDDLE</t>
  </si>
  <si>
    <t xml:space="preserve"> High-Poverty Schools Within the LEA by Grade Span: ELEMENTARY</t>
  </si>
  <si>
    <t>Maintenance of Fiscal Equity Calculations by Grade Span: ELEMENTARY</t>
  </si>
  <si>
    <t>Maintenance of Staffing Equity Calculations by Grade Span: ELEMENTARY</t>
  </si>
  <si>
    <t>ePlan Organization Name</t>
  </si>
  <si>
    <t>County</t>
  </si>
  <si>
    <t>CORE/Regional Consultant</t>
  </si>
  <si>
    <t>Organization Number</t>
  </si>
  <si>
    <t>Achievement School District</t>
  </si>
  <si>
    <t>Davidson</t>
  </si>
  <si>
    <t>Urban, Region</t>
  </si>
  <si>
    <t>Alamo City Schools</t>
  </si>
  <si>
    <t>Alamo</t>
  </si>
  <si>
    <t>Crockett</t>
  </si>
  <si>
    <t>West, Region</t>
  </si>
  <si>
    <t>Alcoa City Schools</t>
  </si>
  <si>
    <t>Alcoa</t>
  </si>
  <si>
    <t>Blount</t>
  </si>
  <si>
    <t>East, Region</t>
  </si>
  <si>
    <t>Alvin C York Institute</t>
  </si>
  <si>
    <t>Fentress</t>
  </si>
  <si>
    <t>Middle, Region</t>
  </si>
  <si>
    <t>Anderson County Schools</t>
  </si>
  <si>
    <t>Anderson County</t>
  </si>
  <si>
    <t>Anderson</t>
  </si>
  <si>
    <t>Arlington Community Schools</t>
  </si>
  <si>
    <t>Arlington</t>
  </si>
  <si>
    <t>Shelby</t>
  </si>
  <si>
    <t>Athens City Schools</t>
  </si>
  <si>
    <t>Athens</t>
  </si>
  <si>
    <t>McMinn</t>
  </si>
  <si>
    <t>Bartlett City Schools</t>
  </si>
  <si>
    <t>Bartlett</t>
  </si>
  <si>
    <t>Bedford County Schools</t>
  </si>
  <si>
    <t>Bedford County</t>
  </si>
  <si>
    <t>Bedford</t>
  </si>
  <si>
    <t>Bells City School District</t>
  </si>
  <si>
    <t>Bells</t>
  </si>
  <si>
    <t>Benton County Schools</t>
  </si>
  <si>
    <t>Benton County</t>
  </si>
  <si>
    <t>Benton</t>
  </si>
  <si>
    <t>Bledsoe County Schools</t>
  </si>
  <si>
    <t>Bledsoe County</t>
  </si>
  <si>
    <t>Bledsoe</t>
  </si>
  <si>
    <t>Blount County Schools</t>
  </si>
  <si>
    <t>Blount County</t>
  </si>
  <si>
    <t>Bradford SSD</t>
  </si>
  <si>
    <t>Bradford</t>
  </si>
  <si>
    <t>Gibson</t>
  </si>
  <si>
    <t>Bradley County Schools</t>
  </si>
  <si>
    <t>Bradley County</t>
  </si>
  <si>
    <t>Bradley</t>
  </si>
  <si>
    <t>Bristol City Schools</t>
  </si>
  <si>
    <t>Bristol</t>
  </si>
  <si>
    <t>Sullivan</t>
  </si>
  <si>
    <t>Campbell County Schools</t>
  </si>
  <si>
    <t>Campbell County</t>
  </si>
  <si>
    <t>Campbell</t>
  </si>
  <si>
    <t>Cannon County Schools</t>
  </si>
  <si>
    <t>Cannon County</t>
  </si>
  <si>
    <t>Cannon</t>
  </si>
  <si>
    <t>Carroll County Schools</t>
  </si>
  <si>
    <t>Carroll County</t>
  </si>
  <si>
    <t>Carroll</t>
  </si>
  <si>
    <t>Carter County Schools</t>
  </si>
  <si>
    <t>Carter County</t>
  </si>
  <si>
    <t>Carter</t>
  </si>
  <si>
    <t>Cheatham County Schools</t>
  </si>
  <si>
    <t>Cheatham County</t>
  </si>
  <si>
    <t>Cheatham</t>
  </si>
  <si>
    <t>Chester County Schools</t>
  </si>
  <si>
    <t>Chester County</t>
  </si>
  <si>
    <t>Chester</t>
  </si>
  <si>
    <t>Claiborne County Schools</t>
  </si>
  <si>
    <t>Claiborne County</t>
  </si>
  <si>
    <t>Claiborne</t>
  </si>
  <si>
    <t>Clay County Schools</t>
  </si>
  <si>
    <t>Clay County</t>
  </si>
  <si>
    <t>Clay</t>
  </si>
  <si>
    <t>Cleveland City Schools</t>
  </si>
  <si>
    <t>Cleveland</t>
  </si>
  <si>
    <t>Clinton City Schools</t>
  </si>
  <si>
    <t>Clinton</t>
  </si>
  <si>
    <t>Cocke County Schools</t>
  </si>
  <si>
    <t>Cocke County</t>
  </si>
  <si>
    <t>Cocke</t>
  </si>
  <si>
    <t>Coffee County Schools</t>
  </si>
  <si>
    <t>Coffee County</t>
  </si>
  <si>
    <t>Coffee</t>
  </si>
  <si>
    <t>Collierville Schools</t>
  </si>
  <si>
    <t>Collierville</t>
  </si>
  <si>
    <t>Crockett County Schools</t>
  </si>
  <si>
    <t>Crockett County</t>
  </si>
  <si>
    <t>Cumberland County Schools</t>
  </si>
  <si>
    <t>Cumberland County</t>
  </si>
  <si>
    <t>Cumberland</t>
  </si>
  <si>
    <t>Davidson County Schools (MNPS)</t>
  </si>
  <si>
    <t>Davidson County</t>
  </si>
  <si>
    <t>Dayton City Schools</t>
  </si>
  <si>
    <t>Dayton</t>
  </si>
  <si>
    <t>Rhea</t>
  </si>
  <si>
    <t>Decatur County Schools</t>
  </si>
  <si>
    <t>Decatur County</t>
  </si>
  <si>
    <t>Decatur</t>
  </si>
  <si>
    <t>DeKalb County Schools</t>
  </si>
  <si>
    <t>DeKalb County</t>
  </si>
  <si>
    <t>Dekalb</t>
  </si>
  <si>
    <t>Department Of Children's Services Education Division</t>
  </si>
  <si>
    <t>Dept Of Correction</t>
  </si>
  <si>
    <t>Dickson County Schools</t>
  </si>
  <si>
    <t>Dickson County</t>
  </si>
  <si>
    <t>Dickson</t>
  </si>
  <si>
    <t>Dyer County Schools</t>
  </si>
  <si>
    <t>Dyer County</t>
  </si>
  <si>
    <t>Dyer</t>
  </si>
  <si>
    <t>Dyersburg City Schools</t>
  </si>
  <si>
    <t>Dyersburg</t>
  </si>
  <si>
    <t>Elizabethton City Schools</t>
  </si>
  <si>
    <t>Elizabethton</t>
  </si>
  <si>
    <t>Etowah City School System</t>
  </si>
  <si>
    <t>Etowah</t>
  </si>
  <si>
    <t>Fayette County Public Schools</t>
  </si>
  <si>
    <t>Fayette</t>
  </si>
  <si>
    <t>Fayetteville City Schools</t>
  </si>
  <si>
    <t>Fayetteville</t>
  </si>
  <si>
    <t>Lincoln</t>
  </si>
  <si>
    <t>Fentress County Schools</t>
  </si>
  <si>
    <t>Fentress County</t>
  </si>
  <si>
    <t>Franklin County Schools</t>
  </si>
  <si>
    <t>Franklin County</t>
  </si>
  <si>
    <t>Franklin</t>
  </si>
  <si>
    <t>Franklin SSD</t>
  </si>
  <si>
    <t>Williamson</t>
  </si>
  <si>
    <t>Germantown Municipal School District</t>
  </si>
  <si>
    <t>Germantown</t>
  </si>
  <si>
    <t>Gibson County SSD</t>
  </si>
  <si>
    <t>Gibson Co Sp Dist</t>
  </si>
  <si>
    <t>Giles County Schools</t>
  </si>
  <si>
    <t>Giles County</t>
  </si>
  <si>
    <t>Giles</t>
  </si>
  <si>
    <t>Grainger County Schools</t>
  </si>
  <si>
    <t>Grainger County</t>
  </si>
  <si>
    <t>Grainger</t>
  </si>
  <si>
    <t>Greene County Schools</t>
  </si>
  <si>
    <t>Greene County</t>
  </si>
  <si>
    <t>Greene</t>
  </si>
  <si>
    <t>Greeneville City Schools</t>
  </si>
  <si>
    <t>Greeneville</t>
  </si>
  <si>
    <t>Grundy County Schools</t>
  </si>
  <si>
    <t>Grundy County</t>
  </si>
  <si>
    <t>Grundy</t>
  </si>
  <si>
    <t>Hamblen County Schools</t>
  </si>
  <si>
    <t>Hamblen County</t>
  </si>
  <si>
    <t>Hamblen</t>
  </si>
  <si>
    <t>Hamilton County Schools</t>
  </si>
  <si>
    <t>Hamilton County</t>
  </si>
  <si>
    <t>Hamilton</t>
  </si>
  <si>
    <t>Hancock County Schools</t>
  </si>
  <si>
    <t>Hancock County</t>
  </si>
  <si>
    <t>Hancock</t>
  </si>
  <si>
    <t>Hardeman County Schools</t>
  </si>
  <si>
    <t>Hardeman</t>
  </si>
  <si>
    <t>Hardin County Schools</t>
  </si>
  <si>
    <t>Hardin County</t>
  </si>
  <si>
    <t>Hardin</t>
  </si>
  <si>
    <t>Hawkins County Schools</t>
  </si>
  <si>
    <t>Hawkins County</t>
  </si>
  <si>
    <t>Hawkins</t>
  </si>
  <si>
    <t>Haywood County Schools</t>
  </si>
  <si>
    <t>Haywood County</t>
  </si>
  <si>
    <t>Haywood</t>
  </si>
  <si>
    <t>Henderson County Schools</t>
  </si>
  <si>
    <t>Henderson County</t>
  </si>
  <si>
    <t>Henderson</t>
  </si>
  <si>
    <t>Henry County Schools</t>
  </si>
  <si>
    <t>Henry County</t>
  </si>
  <si>
    <t>Henry</t>
  </si>
  <si>
    <t>Hickman County Schools</t>
  </si>
  <si>
    <t>Hickman County</t>
  </si>
  <si>
    <t>Hickman</t>
  </si>
  <si>
    <t>Hollow Rock - Bruceton SSD</t>
  </si>
  <si>
    <t>Hollow Rock - Bruceton</t>
  </si>
  <si>
    <t>Houston County Schools</t>
  </si>
  <si>
    <t>Houston County</t>
  </si>
  <si>
    <t>Houston</t>
  </si>
  <si>
    <t>Humboldt City Schools</t>
  </si>
  <si>
    <t>Humphreys County Schools</t>
  </si>
  <si>
    <t>Humphreys County</t>
  </si>
  <si>
    <t>Humphreys</t>
  </si>
  <si>
    <t>Huntingdon Special School District</t>
  </si>
  <si>
    <t>Jackson County Schools</t>
  </si>
  <si>
    <t>Jackson County</t>
  </si>
  <si>
    <t>Jackson</t>
  </si>
  <si>
    <t>Jefferson County Schools</t>
  </si>
  <si>
    <t>Jefferson County</t>
  </si>
  <si>
    <t>Jefferson</t>
  </si>
  <si>
    <t>Johnson City Schools</t>
  </si>
  <si>
    <t>Johnson City</t>
  </si>
  <si>
    <t>Washington</t>
  </si>
  <si>
    <t>Johnson County Schools</t>
  </si>
  <si>
    <t>Johnson County</t>
  </si>
  <si>
    <t>Johnson</t>
  </si>
  <si>
    <t>Kingsport City Schools</t>
  </si>
  <si>
    <t>Kingsport</t>
  </si>
  <si>
    <t>Knox County Schools</t>
  </si>
  <si>
    <t>Knox County</t>
  </si>
  <si>
    <t>Knox</t>
  </si>
  <si>
    <t>Lake County Schools</t>
  </si>
  <si>
    <t>Lake County</t>
  </si>
  <si>
    <t>Lake</t>
  </si>
  <si>
    <t>Lakeland School System</t>
  </si>
  <si>
    <t>Lakeland</t>
  </si>
  <si>
    <t>Lauderdale County Schools</t>
  </si>
  <si>
    <t>Lauderdale County</t>
  </si>
  <si>
    <t>Lauderdale</t>
  </si>
  <si>
    <t>Lawrence County Schools</t>
  </si>
  <si>
    <t>Lawrence County</t>
  </si>
  <si>
    <t>Lawrence</t>
  </si>
  <si>
    <t>Lebanon City Schools</t>
  </si>
  <si>
    <t>Lebanon</t>
  </si>
  <si>
    <t>Wilson</t>
  </si>
  <si>
    <t>Lenoir City Schools</t>
  </si>
  <si>
    <t>Lenoir City</t>
  </si>
  <si>
    <t>Loudon</t>
  </si>
  <si>
    <t>Lewis County Schools</t>
  </si>
  <si>
    <t>Lewis County</t>
  </si>
  <si>
    <t>Lewis</t>
  </si>
  <si>
    <t>Lexington City Schools</t>
  </si>
  <si>
    <t>Lexington</t>
  </si>
  <si>
    <t>Lincoln County Schools</t>
  </si>
  <si>
    <t>Lincoln County</t>
  </si>
  <si>
    <t>Loudon County Schools</t>
  </si>
  <si>
    <t>Loudon County</t>
  </si>
  <si>
    <t>Macon County Schools</t>
  </si>
  <si>
    <t>Macon County</t>
  </si>
  <si>
    <t>Macon</t>
  </si>
  <si>
    <t>Madison County Schools</t>
  </si>
  <si>
    <t>Madison County</t>
  </si>
  <si>
    <t>Madison</t>
  </si>
  <si>
    <t>Manchester City Schools</t>
  </si>
  <si>
    <t>Manchester</t>
  </si>
  <si>
    <t>Marion County Schools</t>
  </si>
  <si>
    <t>Marion County</t>
  </si>
  <si>
    <t>Marion</t>
  </si>
  <si>
    <t>Marshall County Schools</t>
  </si>
  <si>
    <t>Marshall County</t>
  </si>
  <si>
    <t>Marshall</t>
  </si>
  <si>
    <t>Maryville City Schools</t>
  </si>
  <si>
    <t>Maryville</t>
  </si>
  <si>
    <t>Maury County Schools</t>
  </si>
  <si>
    <t>Maury County</t>
  </si>
  <si>
    <t>Maury</t>
  </si>
  <si>
    <t>McKenzie SSD</t>
  </si>
  <si>
    <t>McKenzie</t>
  </si>
  <si>
    <t>McMinn County Schools</t>
  </si>
  <si>
    <t>McMinn County</t>
  </si>
  <si>
    <t>McNairy County Schools</t>
  </si>
  <si>
    <t>McNairy County</t>
  </si>
  <si>
    <t>McNairy</t>
  </si>
  <si>
    <t>Meigs County Schools</t>
  </si>
  <si>
    <t>Meigs County</t>
  </si>
  <si>
    <t>Meigs</t>
  </si>
  <si>
    <t>Milan SSD</t>
  </si>
  <si>
    <t>Milan</t>
  </si>
  <si>
    <t>Millington Municipal Schools</t>
  </si>
  <si>
    <t>Monroe County Schools</t>
  </si>
  <si>
    <t>Monroe County</t>
  </si>
  <si>
    <t>Monroe</t>
  </si>
  <si>
    <t>Montgomery County Schools</t>
  </si>
  <si>
    <t>Montgomery County</t>
  </si>
  <si>
    <t>Montgomery</t>
  </si>
  <si>
    <t>Moore County Schools</t>
  </si>
  <si>
    <t>Moore County</t>
  </si>
  <si>
    <t>Moore</t>
  </si>
  <si>
    <t>Morgan County Schools</t>
  </si>
  <si>
    <t>Morgan County</t>
  </si>
  <si>
    <t>Morgan</t>
  </si>
  <si>
    <t>Murfreesboro City Schools</t>
  </si>
  <si>
    <t>Murfreesboro</t>
  </si>
  <si>
    <t>Rutherford</t>
  </si>
  <si>
    <t>Newport City Schools</t>
  </si>
  <si>
    <t>Newport</t>
  </si>
  <si>
    <t>Oak Ridge Schools</t>
  </si>
  <si>
    <t>Oak Ridge</t>
  </si>
  <si>
    <t>Obion County Schools</t>
  </si>
  <si>
    <t>Obion County</t>
  </si>
  <si>
    <t>Obion</t>
  </si>
  <si>
    <t>Oneida SSD</t>
  </si>
  <si>
    <t>Oneida</t>
  </si>
  <si>
    <t>Scott</t>
  </si>
  <si>
    <t>Overton County Schools</t>
  </si>
  <si>
    <t>Overton County</t>
  </si>
  <si>
    <t>Overton</t>
  </si>
  <si>
    <t>Paris SSD</t>
  </si>
  <si>
    <t>Paris</t>
  </si>
  <si>
    <t>Perry County Schools</t>
  </si>
  <si>
    <t>Perry County</t>
  </si>
  <si>
    <t>Perry</t>
  </si>
  <si>
    <t>Pickett County Schools</t>
  </si>
  <si>
    <t>Pickett County</t>
  </si>
  <si>
    <t>Pickett</t>
  </si>
  <si>
    <t>Polk County Schools</t>
  </si>
  <si>
    <t>Polk County</t>
  </si>
  <si>
    <t>Polk</t>
  </si>
  <si>
    <t>Putnam County Schools</t>
  </si>
  <si>
    <t>Putnam County</t>
  </si>
  <si>
    <t>Putnam</t>
  </si>
  <si>
    <t>Rhea County Schools</t>
  </si>
  <si>
    <t>Rhea County</t>
  </si>
  <si>
    <t>Richard City Schools</t>
  </si>
  <si>
    <t>Richard City</t>
  </si>
  <si>
    <t>Roane County Schools</t>
  </si>
  <si>
    <t>Roane County</t>
  </si>
  <si>
    <t>Roane</t>
  </si>
  <si>
    <t>Robertson County Schools</t>
  </si>
  <si>
    <t>Robertson County</t>
  </si>
  <si>
    <t>Robertson</t>
  </si>
  <si>
    <t>Rogersville City Schools</t>
  </si>
  <si>
    <t>Rogersville</t>
  </si>
  <si>
    <t>Rutherford County Schools</t>
  </si>
  <si>
    <t>Rutherford County</t>
  </si>
  <si>
    <t>Scott County Schools</t>
  </si>
  <si>
    <t>Scott County</t>
  </si>
  <si>
    <t>Sequatchie County Schools</t>
  </si>
  <si>
    <t>Sequatchie County</t>
  </si>
  <si>
    <t>Sequatchie</t>
  </si>
  <si>
    <t>Sevier County Schools</t>
  </si>
  <si>
    <t>Sevier County</t>
  </si>
  <si>
    <t>Sevier</t>
  </si>
  <si>
    <t>Shelby County Schools</t>
  </si>
  <si>
    <t>Shelby County</t>
  </si>
  <si>
    <t>Smith County Schools</t>
  </si>
  <si>
    <t>Smith County</t>
  </si>
  <si>
    <t>Smith</t>
  </si>
  <si>
    <t>South Carroll SSD</t>
  </si>
  <si>
    <t>South Carroll</t>
  </si>
  <si>
    <t>Stewart County Schools</t>
  </si>
  <si>
    <t>Stewart County</t>
  </si>
  <si>
    <t>Stewart</t>
  </si>
  <si>
    <t>Sullivan County Schools</t>
  </si>
  <si>
    <t>Sullivan County</t>
  </si>
  <si>
    <t>Sumner County Schools</t>
  </si>
  <si>
    <t>Sumner County</t>
  </si>
  <si>
    <t>Sumner</t>
  </si>
  <si>
    <t>Sweetwater City Schools</t>
  </si>
  <si>
    <t>Sweetwater</t>
  </si>
  <si>
    <t>Tennessee Department of Education</t>
  </si>
  <si>
    <t>Tennessee Public Charter School Commission</t>
  </si>
  <si>
    <t>Tennessee School for Blind</t>
  </si>
  <si>
    <t>Unspecified</t>
  </si>
  <si>
    <t>Tennessee School for the Deaf</t>
  </si>
  <si>
    <t>Tennessee State Board of Education</t>
  </si>
  <si>
    <t>Tipton County Schools</t>
  </si>
  <si>
    <t>Tipton County</t>
  </si>
  <si>
    <t>Tipton</t>
  </si>
  <si>
    <t>Trenton SSD</t>
  </si>
  <si>
    <t>Trenton</t>
  </si>
  <si>
    <t>Trousdale County Schools</t>
  </si>
  <si>
    <t>Trousdale County</t>
  </si>
  <si>
    <t>Trousdale</t>
  </si>
  <si>
    <t>Tullahoma City Schools</t>
  </si>
  <si>
    <t>Tullahoma</t>
  </si>
  <si>
    <t>Unicoi County Schools</t>
  </si>
  <si>
    <t>Unicoi County</t>
  </si>
  <si>
    <t>Unicoi</t>
  </si>
  <si>
    <t>Union City Schools</t>
  </si>
  <si>
    <t>Union City</t>
  </si>
  <si>
    <t>Union County Schools</t>
  </si>
  <si>
    <t>Union County</t>
  </si>
  <si>
    <t>Union</t>
  </si>
  <si>
    <t>Van Buren County Schools</t>
  </si>
  <si>
    <t>Van Buren County</t>
  </si>
  <si>
    <t>Van Buren</t>
  </si>
  <si>
    <t>Warren County Schools</t>
  </si>
  <si>
    <t>Warren County</t>
  </si>
  <si>
    <t>Warren</t>
  </si>
  <si>
    <t>Washington County Schools</t>
  </si>
  <si>
    <t>Washington County</t>
  </si>
  <si>
    <t>Wayne County Schools</t>
  </si>
  <si>
    <t>Wayne County</t>
  </si>
  <si>
    <t>Wayne</t>
  </si>
  <si>
    <t>Weakley County Schools</t>
  </si>
  <si>
    <t>Weakley County</t>
  </si>
  <si>
    <t>Weakley</t>
  </si>
  <si>
    <t>West Carroll SSD</t>
  </si>
  <si>
    <t>West Carroll Sp Dist</t>
  </si>
  <si>
    <t>West Tennessee School for the Deaf</t>
  </si>
  <si>
    <t>White County Schools</t>
  </si>
  <si>
    <t>White County</t>
  </si>
  <si>
    <t>White</t>
  </si>
  <si>
    <t>Williamson County Schools</t>
  </si>
  <si>
    <t>Williamson County</t>
  </si>
  <si>
    <t>Wilson County Schools</t>
  </si>
  <si>
    <t>Wilson County</t>
  </si>
  <si>
    <r>
      <t xml:space="preserve">Process Steps: 
</t>
    </r>
    <r>
      <rPr>
        <sz val="10"/>
        <rFont val="Arial"/>
        <family val="2"/>
      </rPr>
      <t xml:space="preserve">1. Rank each school in the grade span by its percentage of economically disadvantaged students, from highest percentage to lowest percentage in FY23. </t>
    </r>
    <r>
      <rPr>
        <b/>
        <i/>
        <sz val="10"/>
        <rFont val="Arial"/>
        <family val="2"/>
      </rPr>
      <t>If the LEA does not order them by rank, the other sheets will not function correctly.</t>
    </r>
    <r>
      <rPr>
        <sz val="10"/>
        <rFont val="Arial"/>
        <family val="2"/>
      </rPr>
      <t xml:space="preserve">
2. Divide the total number of schools in the grade span by 4 to determine the number of school in the highest quartile. 
3. The number of schools identified in Step 2 are the high-poverty schools for that grade span. Select "Yes" in Column E for the schools in the highest quartile (All "Yes" schools must be listed above any "No" schools.)
</t>
    </r>
    <r>
      <rPr>
        <i/>
        <sz val="10"/>
        <rFont val="Arial"/>
        <family val="2"/>
      </rPr>
      <t xml:space="preserve">Note: Fiscal and Staffing equity data must be submitted for the schools identified in the highest quartile. </t>
    </r>
  </si>
  <si>
    <t>State and Local Per-Pupil Amount for FY22
for the Grade Span</t>
  </si>
  <si>
    <t>State and Local Per-Pupil Reduction in State and Local Funds, if any, for FY23</t>
  </si>
  <si>
    <t>State and Local Per-Pupil Amount for FY23
for the Grade Span</t>
  </si>
  <si>
    <t>Number of Students Enrolled in the Grade-Span 
from the Oct. 1, 2022 count</t>
  </si>
  <si>
    <t>Total Amount of State and Local Funds 
Provided to All Schools 
in the Grade Span in FY23</t>
  </si>
  <si>
    <t xml:space="preserve">FY23 (School Year 2022-23) </t>
  </si>
  <si>
    <t>FY23 Total Amount of 
State &amp; Local Funds 
Allocated to School</t>
  </si>
  <si>
    <t xml:space="preserve">Number of Students Enrolled
in the School from the
 Oct. 1, 2022 Count </t>
  </si>
  <si>
    <t>Per Pupil Amount 
for FY23</t>
  </si>
  <si>
    <t>Per Pupil Amount 
for FY22</t>
  </si>
  <si>
    <r>
      <t xml:space="preserve">High-Poverty List of Schools in the Grade Span
</t>
    </r>
    <r>
      <rPr>
        <i/>
        <sz val="10"/>
        <color theme="0"/>
        <rFont val="Arial"/>
        <family val="2"/>
      </rPr>
      <t xml:space="preserve">(pulled from FY23 High-Poverty: HIGH sheet) </t>
    </r>
  </si>
  <si>
    <r>
      <t xml:space="preserve">High-Poverty List of Schools in the GradeSpan
</t>
    </r>
    <r>
      <rPr>
        <i/>
        <sz val="10"/>
        <color theme="0"/>
        <rFont val="Arial"/>
        <family val="2"/>
      </rPr>
      <t xml:space="preserve">(pulled from FY23 High-Poverty: HIGH sheet) </t>
    </r>
  </si>
  <si>
    <t>Total Amount of FTEs of Staff in All Schools
Served in the Grade Span in FY23</t>
  </si>
  <si>
    <t>Number of Students Enrolled in the Grade Span 
from the Oct. 1, 2022 count</t>
  </si>
  <si>
    <t xml:space="preserve">Per-Pupil Number of FTEs in the Grade Span for FY23 </t>
  </si>
  <si>
    <t>Per-Pupil Number of FTEs in the Grade Span for FY22</t>
  </si>
  <si>
    <t>Grade Span Per-Pupil FTE Reduction, if any, for FY23</t>
  </si>
  <si>
    <t>Total numbers of FTEs allocated to this school in FY23</t>
  </si>
  <si>
    <t xml:space="preserve">Number of Students Enrolled in the School from the 
Oct. 1, 2022 count </t>
  </si>
  <si>
    <t xml:space="preserve">Per Pupil Amount 
for FY23 </t>
  </si>
  <si>
    <t>Total Number of FTEs Allocated to This School in FY22</t>
  </si>
  <si>
    <r>
      <t xml:space="preserve">Process Steps: 
</t>
    </r>
    <r>
      <rPr>
        <sz val="10"/>
        <rFont val="Arial"/>
        <family val="2"/>
      </rPr>
      <t xml:space="preserve">1. Rank each school in the grade-span by its percentage of economically disadvantaged students, from highest percentage to lowest percentage in FY23. </t>
    </r>
    <r>
      <rPr>
        <b/>
        <i/>
        <sz val="10"/>
        <rFont val="Arial"/>
        <family val="2"/>
      </rPr>
      <t>If the LEA does not order them by rank, the other sheets will not function correctly.</t>
    </r>
    <r>
      <rPr>
        <sz val="10"/>
        <rFont val="Arial"/>
        <family val="2"/>
      </rPr>
      <t xml:space="preserve">
2. Divide the total number of schools in the grade span by 4 to determine the number of school in the highest quartile. 
3. The number of schools identified in Step 2 are the high-poverty schools for that grade span. Select "Yes" in Column E for the schools in the highest quartile (All "Yes" schools must be listed above any "No" schools.)
</t>
    </r>
    <r>
      <rPr>
        <i/>
        <sz val="10"/>
        <rFont val="Arial"/>
        <family val="2"/>
      </rPr>
      <t xml:space="preserve">Note: Fiscal and Staffing equity data must be submitted for the schools identified in the highest quartile. </t>
    </r>
  </si>
  <si>
    <r>
      <t xml:space="preserve">High-Poverty List of Schools in the Grade Span
</t>
    </r>
    <r>
      <rPr>
        <i/>
        <sz val="10"/>
        <color theme="0"/>
        <rFont val="Arial"/>
        <family val="2"/>
      </rPr>
      <t xml:space="preserve">(pulled from FY23 High-Poverty: MIDDLE sheet) </t>
    </r>
  </si>
  <si>
    <t>Total numbers of FTEs allocated to this scHool in FY23</t>
  </si>
  <si>
    <r>
      <t xml:space="preserve">High-Poverty List of Schools in the Grade Span
</t>
    </r>
    <r>
      <rPr>
        <i/>
        <sz val="10"/>
        <color theme="0"/>
        <rFont val="Arial"/>
        <family val="2"/>
      </rPr>
      <t xml:space="preserve">(pulled from FY23 High-Poverty: ELEMENTARY sheet) </t>
    </r>
  </si>
  <si>
    <t>Per-Pupil Number of FTEs in the Grade Span for FY23</t>
  </si>
  <si>
    <t xml:space="preserve">Per-Pupil Number of FTEs in the GradeSpan for FY22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</si>
</sst>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6"/>
      <color theme="0"/>
      <name val="Georgia"/>
      <family val="1"/>
    </font>
    <font>
      <i/>
      <sz val="10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5"/>
      </right>
      <top style="medium">
        <color indexed="64"/>
      </top>
      <bottom/>
      <diagonal/>
    </border>
    <border>
      <left style="medium">
        <color theme="5"/>
      </left>
      <right/>
      <top style="thin">
        <color theme="5"/>
      </top>
      <bottom style="thin">
        <color theme="5"/>
      </bottom>
      <diagonal/>
    </border>
    <border>
      <left/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/>
      <right/>
      <top/>
      <bottom style="thin">
        <color theme="5"/>
      </bottom>
      <diagonal/>
    </border>
    <border>
      <left style="medium">
        <color theme="5"/>
      </left>
      <right/>
      <top/>
      <bottom style="thin">
        <color theme="5"/>
      </bottom>
      <diagonal/>
    </border>
    <border>
      <left/>
      <right style="medium">
        <color theme="5"/>
      </right>
      <top/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 style="thin">
        <color indexed="64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thin">
        <color indexed="64"/>
      </bottom>
      <diagonal/>
    </border>
    <border>
      <left style="medium">
        <color theme="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medium">
        <color theme="5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 style="medium">
        <color theme="5"/>
      </left>
      <right/>
      <top style="thin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 style="thin">
        <color theme="5"/>
      </top>
      <bottom/>
      <diagonal/>
    </border>
    <border>
      <left style="medium">
        <color theme="5"/>
      </left>
      <right/>
      <top style="medium">
        <color theme="5"/>
      </top>
      <bottom style="thin">
        <color theme="5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 style="medium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thick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thin">
        <color indexed="64"/>
      </left>
      <right/>
      <top style="medium">
        <color theme="5"/>
      </top>
      <bottom style="medium">
        <color theme="5"/>
      </bottom>
      <diagonal/>
    </border>
    <border>
      <left style="thin">
        <color indexed="64"/>
      </left>
      <right/>
      <top style="thin">
        <color theme="5"/>
      </top>
      <bottom style="thin">
        <color theme="5"/>
      </bottom>
      <diagonal/>
    </border>
    <border>
      <left style="thin">
        <color indexed="64"/>
      </left>
      <right/>
      <top style="thin">
        <color theme="5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44" fontId="1" fillId="7" borderId="14" xfId="1" applyFont="1" applyFill="1" applyBorder="1"/>
    <xf numFmtId="44" fontId="1" fillId="8" borderId="13" xfId="0" applyNumberFormat="1" applyFont="1" applyFill="1" applyBorder="1"/>
    <xf numFmtId="0" fontId="3" fillId="8" borderId="14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33" xfId="0" applyFont="1" applyBorder="1"/>
    <xf numFmtId="44" fontId="1" fillId="9" borderId="27" xfId="0" applyNumberFormat="1" applyFont="1" applyFill="1" applyBorder="1" applyAlignment="1">
      <alignment vertical="center" wrapText="1"/>
    </xf>
    <xf numFmtId="44" fontId="1" fillId="9" borderId="16" xfId="0" applyNumberFormat="1" applyFont="1" applyFill="1" applyBorder="1" applyAlignment="1">
      <alignment vertical="center"/>
    </xf>
    <xf numFmtId="0" fontId="1" fillId="0" borderId="6" xfId="0" applyFont="1" applyBorder="1"/>
    <xf numFmtId="0" fontId="4" fillId="0" borderId="0" xfId="0" applyFont="1"/>
    <xf numFmtId="0" fontId="3" fillId="3" borderId="17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5" xfId="0" applyFont="1" applyBorder="1"/>
    <xf numFmtId="0" fontId="1" fillId="0" borderId="7" xfId="0" applyFont="1" applyBorder="1"/>
    <xf numFmtId="164" fontId="0" fillId="0" borderId="0" xfId="0" applyNumberFormat="1" applyAlignment="1">
      <alignment horizontal="center" vertical="center"/>
    </xf>
    <xf numFmtId="0" fontId="0" fillId="0" borderId="11" xfId="0" applyBorder="1"/>
    <xf numFmtId="1" fontId="1" fillId="8" borderId="24" xfId="1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" fontId="1" fillId="8" borderId="24" xfId="0" applyNumberFormat="1" applyFont="1" applyFill="1" applyBorder="1" applyAlignment="1">
      <alignment horizontal="center" vertical="center" wrapText="1"/>
    </xf>
    <xf numFmtId="2" fontId="4" fillId="8" borderId="2" xfId="0" applyNumberFormat="1" applyFont="1" applyFill="1" applyBorder="1" applyAlignment="1">
      <alignment vertical="center" wrapText="1"/>
    </xf>
    <xf numFmtId="2" fontId="4" fillId="8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7" borderId="13" xfId="0" applyFont="1" applyFill="1" applyBorder="1"/>
    <xf numFmtId="0" fontId="0" fillId="7" borderId="40" xfId="0" applyFill="1" applyBorder="1"/>
    <xf numFmtId="2" fontId="0" fillId="7" borderId="9" xfId="0" applyNumberForma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44" fontId="1" fillId="0" borderId="6" xfId="1" applyFont="1" applyBorder="1"/>
    <xf numFmtId="44" fontId="1" fillId="0" borderId="0" xfId="1" applyFont="1" applyBorder="1"/>
    <xf numFmtId="2" fontId="0" fillId="8" borderId="8" xfId="0" applyNumberForma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/>
    </xf>
    <xf numFmtId="0" fontId="0" fillId="0" borderId="44" xfId="0" applyBorder="1"/>
    <xf numFmtId="0" fontId="3" fillId="3" borderId="16" xfId="0" applyFont="1" applyFill="1" applyBorder="1" applyAlignment="1">
      <alignment horizontal="center"/>
    </xf>
    <xf numFmtId="0" fontId="4" fillId="12" borderId="15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2" fontId="0" fillId="7" borderId="4" xfId="0" applyNumberForma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/>
    </xf>
    <xf numFmtId="1" fontId="6" fillId="8" borderId="17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vertical="center" wrapText="1"/>
    </xf>
    <xf numFmtId="0" fontId="1" fillId="0" borderId="46" xfId="0" applyFont="1" applyBorder="1"/>
    <xf numFmtId="0" fontId="4" fillId="12" borderId="47" xfId="0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vertical="center"/>
    </xf>
    <xf numFmtId="1" fontId="0" fillId="7" borderId="9" xfId="0" applyNumberFormat="1" applyFill="1" applyBorder="1" applyAlignment="1">
      <alignment horizontal="center" vertical="center"/>
    </xf>
    <xf numFmtId="44" fontId="1" fillId="9" borderId="1" xfId="0" applyNumberFormat="1" applyFont="1" applyFill="1" applyBorder="1" applyAlignment="1">
      <alignment vertical="center" wrapText="1"/>
    </xf>
    <xf numFmtId="44" fontId="1" fillId="9" borderId="1" xfId="0" applyNumberFormat="1" applyFont="1" applyFill="1" applyBorder="1" applyAlignment="1">
      <alignment vertical="center"/>
    </xf>
    <xf numFmtId="44" fontId="1" fillId="9" borderId="48" xfId="0" applyNumberFormat="1" applyFont="1" applyFill="1" applyBorder="1" applyAlignment="1">
      <alignment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2" fontId="1" fillId="0" borderId="22" xfId="1" applyNumberFormat="1" applyFont="1" applyBorder="1" applyAlignment="1" applyProtection="1">
      <alignment horizontal="center" vertical="center" wrapText="1"/>
      <protection locked="0"/>
    </xf>
    <xf numFmtId="44" fontId="1" fillId="0" borderId="22" xfId="1" applyFont="1" applyBorder="1" applyAlignment="1" applyProtection="1">
      <alignment vertical="center" wrapText="1"/>
      <protection locked="0"/>
    </xf>
    <xf numFmtId="1" fontId="1" fillId="0" borderId="24" xfId="1" applyNumberFormat="1" applyFont="1" applyBorder="1" applyAlignment="1" applyProtection="1">
      <alignment vertical="center" wrapText="1"/>
      <protection locked="0"/>
    </xf>
    <xf numFmtId="1" fontId="1" fillId="0" borderId="24" xfId="0" applyNumberFormat="1" applyFont="1" applyBorder="1" applyAlignment="1" applyProtection="1">
      <alignment vertical="center" wrapText="1"/>
      <protection locked="0"/>
    </xf>
    <xf numFmtId="8" fontId="1" fillId="0" borderId="13" xfId="1" applyNumberFormat="1" applyFont="1" applyFill="1" applyBorder="1" applyProtection="1">
      <protection locked="0"/>
    </xf>
    <xf numFmtId="0" fontId="1" fillId="0" borderId="12" xfId="0" applyFont="1" applyBorder="1" applyProtection="1">
      <protection locked="0"/>
    </xf>
    <xf numFmtId="44" fontId="1" fillId="0" borderId="8" xfId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44" fontId="1" fillId="0" borderId="8" xfId="1" applyFont="1" applyBorder="1" applyProtection="1">
      <protection locked="0"/>
    </xf>
    <xf numFmtId="44" fontId="1" fillId="0" borderId="32" xfId="1" applyFont="1" applyBorder="1" applyProtection="1">
      <protection locked="0"/>
    </xf>
    <xf numFmtId="0" fontId="1" fillId="0" borderId="34" xfId="0" applyFont="1" applyBorder="1" applyProtection="1">
      <protection locked="0"/>
    </xf>
    <xf numFmtId="44" fontId="1" fillId="0" borderId="13" xfId="1" applyFont="1" applyFill="1" applyBorder="1" applyProtection="1">
      <protection locked="0"/>
    </xf>
    <xf numFmtId="1" fontId="1" fillId="0" borderId="12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Protection="1"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9" fontId="0" fillId="0" borderId="36" xfId="2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/>
      <protection locked="0"/>
    </xf>
    <xf numFmtId="9" fontId="0" fillId="0" borderId="4" xfId="2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1" fillId="10" borderId="13" xfId="0" applyFont="1" applyFill="1" applyBorder="1" applyProtection="1">
      <protection locked="0"/>
    </xf>
    <xf numFmtId="164" fontId="0" fillId="10" borderId="4" xfId="0" applyNumberFormat="1" applyFill="1" applyBorder="1" applyAlignment="1" applyProtection="1">
      <alignment horizontal="center" vertical="center"/>
      <protection locked="0"/>
    </xf>
    <xf numFmtId="9" fontId="0" fillId="10" borderId="4" xfId="2" applyFont="1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 applyProtection="1">
      <alignment horizontal="center"/>
      <protection locked="0"/>
    </xf>
    <xf numFmtId="0" fontId="0" fillId="0" borderId="42" xfId="0" applyBorder="1" applyProtection="1">
      <protection locked="0"/>
    </xf>
    <xf numFmtId="9" fontId="0" fillId="0" borderId="4" xfId="2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9" fontId="11" fillId="0" borderId="4" xfId="2" applyFont="1" applyBorder="1" applyAlignment="1" applyProtection="1">
      <alignment horizontal="center" vertical="center"/>
      <protection locked="0"/>
    </xf>
    <xf numFmtId="0" fontId="0" fillId="0" borderId="43" xfId="0" applyBorder="1" applyProtection="1">
      <protection locked="0"/>
    </xf>
    <xf numFmtId="0" fontId="0" fillId="0" borderId="19" xfId="0" applyBorder="1" applyProtection="1"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9" fontId="0" fillId="0" borderId="19" xfId="2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Protection="1">
      <protection locked="0"/>
    </xf>
    <xf numFmtId="164" fontId="14" fillId="0" borderId="36" xfId="0" applyNumberFormat="1" applyFont="1" applyBorder="1" applyAlignment="1" applyProtection="1">
      <alignment horizontal="center" vertical="center"/>
      <protection locked="0"/>
    </xf>
    <xf numFmtId="9" fontId="14" fillId="0" borderId="36" xfId="2" applyFont="1" applyFill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164" fontId="14" fillId="0" borderId="4" xfId="0" applyNumberFormat="1" applyFont="1" applyBorder="1" applyAlignment="1" applyProtection="1">
      <alignment horizontal="center" vertical="center"/>
      <protection locked="0"/>
    </xf>
    <xf numFmtId="9" fontId="14" fillId="0" borderId="4" xfId="2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/>
      <protection locked="0"/>
    </xf>
    <xf numFmtId="164" fontId="14" fillId="10" borderId="4" xfId="0" applyNumberFormat="1" applyFont="1" applyFill="1" applyBorder="1" applyAlignment="1" applyProtection="1">
      <alignment horizontal="center" vertical="center"/>
      <protection locked="0"/>
    </xf>
    <xf numFmtId="9" fontId="14" fillId="10" borderId="4" xfId="2" applyFont="1" applyFill="1" applyBorder="1" applyAlignment="1" applyProtection="1">
      <alignment horizontal="center" vertical="center"/>
      <protection locked="0"/>
    </xf>
    <xf numFmtId="0" fontId="14" fillId="10" borderId="9" xfId="0" applyFont="1" applyFill="1" applyBorder="1" applyAlignment="1" applyProtection="1">
      <alignment horizontal="center"/>
      <protection locked="0"/>
    </xf>
    <xf numFmtId="0" fontId="14" fillId="0" borderId="42" xfId="0" applyFont="1" applyBorder="1" applyProtection="1">
      <protection locked="0"/>
    </xf>
    <xf numFmtId="9" fontId="14" fillId="0" borderId="4" xfId="2" applyFont="1" applyBorder="1" applyAlignment="1" applyProtection="1">
      <alignment horizontal="center" vertical="center"/>
      <protection locked="0"/>
    </xf>
    <xf numFmtId="0" fontId="14" fillId="0" borderId="4" xfId="0" applyFont="1" applyBorder="1" applyProtection="1">
      <protection locked="0"/>
    </xf>
    <xf numFmtId="9" fontId="15" fillId="0" borderId="4" xfId="2" applyFont="1" applyBorder="1" applyAlignment="1" applyProtection="1">
      <alignment horizontal="center" vertical="center"/>
      <protection locked="0"/>
    </xf>
    <xf numFmtId="0" fontId="14" fillId="0" borderId="43" xfId="0" applyFont="1" applyBorder="1" applyProtection="1">
      <protection locked="0"/>
    </xf>
    <xf numFmtId="0" fontId="14" fillId="0" borderId="19" xfId="0" applyFont="1" applyBorder="1" applyProtection="1">
      <protection locked="0"/>
    </xf>
    <xf numFmtId="164" fontId="14" fillId="0" borderId="19" xfId="0" applyNumberFormat="1" applyFont="1" applyBorder="1" applyAlignment="1" applyProtection="1">
      <alignment horizontal="center" vertical="center"/>
      <protection locked="0"/>
    </xf>
    <xf numFmtId="9" fontId="14" fillId="0" borderId="19" xfId="2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" fillId="0" borderId="42" xfId="0" applyFont="1" applyBorder="1" applyProtection="1">
      <protection locked="0"/>
    </xf>
    <xf numFmtId="0" fontId="7" fillId="14" borderId="15" xfId="0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3"/>
    </xf>
    <xf numFmtId="0" fontId="5" fillId="0" borderId="11" xfId="0" applyFont="1" applyBorder="1" applyAlignment="1">
      <alignment horizontal="left" vertical="center" wrapText="1" indent="3"/>
    </xf>
    <xf numFmtId="0" fontId="5" fillId="15" borderId="41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7" fillId="14" borderId="38" xfId="0" applyFont="1" applyFill="1" applyBorder="1" applyAlignment="1">
      <alignment horizontal="center" vertical="center"/>
    </xf>
    <xf numFmtId="0" fontId="7" fillId="14" borderId="31" xfId="0" applyFont="1" applyFill="1" applyBorder="1" applyAlignment="1">
      <alignment horizontal="center" vertical="center"/>
    </xf>
    <xf numFmtId="0" fontId="7" fillId="14" borderId="3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7" fillId="13" borderId="15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7" fillId="13" borderId="38" xfId="0" applyFont="1" applyFill="1" applyBorder="1" applyAlignment="1">
      <alignment horizontal="center" vertical="center"/>
    </xf>
    <xf numFmtId="0" fontId="7" fillId="13" borderId="31" xfId="0" applyFont="1" applyFill="1" applyBorder="1" applyAlignment="1">
      <alignment horizontal="center" vertical="center"/>
    </xf>
    <xf numFmtId="0" fontId="7" fillId="13" borderId="39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7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8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D72"/>
      </a:accent1>
      <a:accent2>
        <a:srgbClr val="75787B"/>
      </a:accent2>
      <a:accent3>
        <a:srgbClr val="2DCCD3"/>
      </a:accent3>
      <a:accent4>
        <a:srgbClr val="D2D755"/>
      </a:accent4>
      <a:accent5>
        <a:srgbClr val="E87722"/>
      </a:accent5>
      <a:accent6>
        <a:srgbClr val="5D797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A4F2-375B-4B84-9111-719D3E405CFB}">
  <sheetPr>
    <tabColor theme="8"/>
  </sheetPr>
  <dimension ref="A1:E272"/>
  <sheetViews>
    <sheetView showGridLines="0" zoomScaleNormal="100" workbookViewId="0">
      <pane xSplit="1" ySplit="8" topLeftCell="B9" activePane="bottomRight" state="frozenSplit"/>
      <selection pane="topRight" activeCell="C1" sqref="C1"/>
      <selection pane="bottomLeft" activeCell="A16" sqref="A16"/>
      <selection pane="bottomRight" activeCell="D26" sqref="D26"/>
    </sheetView>
  </sheetViews>
  <sheetFormatPr defaultRowHeight="15" zeroHeight="1" x14ac:dyDescent="0.25"/>
  <cols>
    <col min="1" max="1" width="53.5703125" style="34" customWidth="1"/>
    <col min="2" max="2" width="13" customWidth="1"/>
    <col min="3" max="3" width="53.5703125" style="18" customWidth="1"/>
    <col min="4" max="4" width="59.140625" customWidth="1"/>
    <col min="5" max="5" width="53.5703125" style="19" customWidth="1"/>
  </cols>
  <sheetData>
    <row r="1" spans="1:5" ht="49.5" customHeight="1" thickBot="1" x14ac:dyDescent="0.3">
      <c r="A1" s="122" t="s">
        <v>0</v>
      </c>
      <c r="B1" s="123"/>
      <c r="C1" s="123"/>
      <c r="D1" s="123"/>
      <c r="E1" s="124"/>
    </row>
    <row r="2" spans="1:5" ht="26.25" customHeight="1" x14ac:dyDescent="0.25">
      <c r="A2" s="50" t="s">
        <v>1</v>
      </c>
      <c r="B2" s="50"/>
      <c r="C2" s="80"/>
      <c r="D2" s="50" t="s">
        <v>2</v>
      </c>
      <c r="E2" s="13" t="e">
        <f>VLOOKUP(C2,'LEA List'!$A$1:$E$153,5,FALSE)</f>
        <v>#N/A</v>
      </c>
    </row>
    <row r="3" spans="1:5" ht="26.25" customHeight="1" x14ac:dyDescent="0.25">
      <c r="A3" s="125" t="s">
        <v>423</v>
      </c>
      <c r="B3" s="126"/>
      <c r="C3" s="126"/>
      <c r="D3" s="126"/>
      <c r="E3" s="127"/>
    </row>
    <row r="4" spans="1:5" ht="26.25" customHeight="1" x14ac:dyDescent="0.25">
      <c r="A4" s="125"/>
      <c r="B4" s="126"/>
      <c r="C4" s="126"/>
      <c r="D4" s="126"/>
      <c r="E4" s="127"/>
    </row>
    <row r="5" spans="1:5" ht="26.25" customHeight="1" thickBot="1" x14ac:dyDescent="0.3">
      <c r="A5" s="125"/>
      <c r="B5" s="126"/>
      <c r="C5" s="126"/>
      <c r="D5" s="126"/>
      <c r="E5" s="127"/>
    </row>
    <row r="6" spans="1:5" ht="26.25" customHeight="1" x14ac:dyDescent="0.25">
      <c r="A6" s="128" t="s">
        <v>3</v>
      </c>
      <c r="B6" s="129"/>
      <c r="C6" s="80"/>
      <c r="D6" s="50" t="s">
        <v>4</v>
      </c>
      <c r="E6" s="13">
        <f>ROUNDUP(C6/4,0)</f>
        <v>0</v>
      </c>
    </row>
    <row r="7" spans="1:5" ht="26.25" customHeight="1" x14ac:dyDescent="0.25">
      <c r="A7" s="128" t="s">
        <v>5</v>
      </c>
      <c r="B7" s="129"/>
      <c r="C7" s="80"/>
      <c r="D7" s="50" t="s">
        <v>6</v>
      </c>
      <c r="E7" s="55">
        <f>ROUNDUP(C7/4,0)</f>
        <v>0</v>
      </c>
    </row>
    <row r="8" spans="1:5" ht="15.75" thickBot="1" x14ac:dyDescent="0.3">
      <c r="A8" s="33" t="s">
        <v>7</v>
      </c>
      <c r="B8" s="35" t="s">
        <v>8</v>
      </c>
      <c r="C8" s="14" t="s">
        <v>9</v>
      </c>
      <c r="D8" s="14" t="s">
        <v>10</v>
      </c>
      <c r="E8" s="11" t="s">
        <v>11</v>
      </c>
    </row>
    <row r="9" spans="1:5" x14ac:dyDescent="0.25">
      <c r="A9" s="81"/>
      <c r="B9" s="102"/>
      <c r="C9" s="103"/>
      <c r="D9" s="104"/>
      <c r="E9" s="105"/>
    </row>
    <row r="10" spans="1:5" x14ac:dyDescent="0.25">
      <c r="A10" s="81"/>
      <c r="B10" s="102"/>
      <c r="C10" s="106"/>
      <c r="D10" s="107"/>
      <c r="E10" s="108"/>
    </row>
    <row r="11" spans="1:5" x14ac:dyDescent="0.25">
      <c r="A11" s="81"/>
      <c r="B11" s="102"/>
      <c r="C11" s="106"/>
      <c r="D11" s="107"/>
      <c r="E11" s="108"/>
    </row>
    <row r="12" spans="1:5" x14ac:dyDescent="0.25">
      <c r="A12" s="81"/>
      <c r="B12" s="102"/>
      <c r="C12" s="106"/>
      <c r="D12" s="107"/>
      <c r="E12" s="108"/>
    </row>
    <row r="13" spans="1:5" x14ac:dyDescent="0.25">
      <c r="A13" s="88"/>
      <c r="B13" s="102"/>
      <c r="C13" s="109"/>
      <c r="D13" s="110"/>
      <c r="E13" s="111"/>
    </row>
    <row r="14" spans="1:5" x14ac:dyDescent="0.25">
      <c r="A14" s="121"/>
      <c r="B14" s="102"/>
      <c r="C14" s="106"/>
      <c r="D14" s="113"/>
      <c r="E14" s="108"/>
    </row>
    <row r="15" spans="1:5" x14ac:dyDescent="0.25">
      <c r="A15" s="112"/>
      <c r="B15" s="102"/>
      <c r="C15" s="106"/>
      <c r="D15" s="113"/>
      <c r="E15" s="108"/>
    </row>
    <row r="16" spans="1:5" x14ac:dyDescent="0.25">
      <c r="A16" s="112"/>
      <c r="B16" s="102"/>
      <c r="C16" s="106"/>
      <c r="D16" s="113"/>
      <c r="E16" s="108"/>
    </row>
    <row r="17" spans="1:5" x14ac:dyDescent="0.25">
      <c r="A17" s="112"/>
      <c r="B17" s="114"/>
      <c r="C17" s="106"/>
      <c r="D17" s="113"/>
      <c r="E17" s="108"/>
    </row>
    <row r="18" spans="1:5" x14ac:dyDescent="0.25">
      <c r="A18" s="112"/>
      <c r="B18" s="114"/>
      <c r="C18" s="106"/>
      <c r="D18" s="113"/>
      <c r="E18" s="108"/>
    </row>
    <row r="19" spans="1:5" x14ac:dyDescent="0.25">
      <c r="A19" s="112"/>
      <c r="B19" s="114"/>
      <c r="C19" s="106"/>
      <c r="D19" s="113"/>
      <c r="E19" s="108"/>
    </row>
    <row r="20" spans="1:5" x14ac:dyDescent="0.25">
      <c r="A20" s="112"/>
      <c r="B20" s="114"/>
      <c r="C20" s="106"/>
      <c r="D20" s="113"/>
      <c r="E20" s="108"/>
    </row>
    <row r="21" spans="1:5" x14ac:dyDescent="0.25">
      <c r="A21" s="112"/>
      <c r="B21" s="114"/>
      <c r="C21" s="106"/>
      <c r="D21" s="115"/>
      <c r="E21" s="108"/>
    </row>
    <row r="22" spans="1:5" x14ac:dyDescent="0.25">
      <c r="A22" s="112"/>
      <c r="B22" s="114"/>
      <c r="C22" s="106"/>
      <c r="D22" s="113"/>
      <c r="E22" s="108"/>
    </row>
    <row r="23" spans="1:5" x14ac:dyDescent="0.25">
      <c r="A23" s="112"/>
      <c r="B23" s="114"/>
      <c r="C23" s="106"/>
      <c r="D23" s="113"/>
      <c r="E23" s="108"/>
    </row>
    <row r="24" spans="1:5" x14ac:dyDescent="0.25">
      <c r="A24" s="112"/>
      <c r="B24" s="114"/>
      <c r="C24" s="106"/>
      <c r="D24" s="113"/>
      <c r="E24" s="108"/>
    </row>
    <row r="25" spans="1:5" x14ac:dyDescent="0.25">
      <c r="A25" s="112"/>
      <c r="B25" s="114"/>
      <c r="C25" s="106"/>
      <c r="D25" s="113"/>
      <c r="E25" s="108"/>
    </row>
    <row r="26" spans="1:5" x14ac:dyDescent="0.25">
      <c r="A26" s="112"/>
      <c r="B26" s="114"/>
      <c r="C26" s="106"/>
      <c r="D26" s="113"/>
      <c r="E26" s="108"/>
    </row>
    <row r="27" spans="1:5" x14ac:dyDescent="0.25">
      <c r="A27" s="112"/>
      <c r="B27" s="114"/>
      <c r="C27" s="106"/>
      <c r="D27" s="113"/>
      <c r="E27" s="108"/>
    </row>
    <row r="28" spans="1:5" x14ac:dyDescent="0.25">
      <c r="A28" s="112"/>
      <c r="B28" s="114"/>
      <c r="C28" s="106"/>
      <c r="D28" s="113"/>
      <c r="E28" s="108"/>
    </row>
    <row r="29" spans="1:5" x14ac:dyDescent="0.25">
      <c r="A29" s="112"/>
      <c r="B29" s="114"/>
      <c r="C29" s="106"/>
      <c r="D29" s="113"/>
      <c r="E29" s="108"/>
    </row>
    <row r="30" spans="1:5" x14ac:dyDescent="0.25">
      <c r="A30" s="112"/>
      <c r="B30" s="114"/>
      <c r="C30" s="106"/>
      <c r="D30" s="113"/>
      <c r="E30" s="108"/>
    </row>
    <row r="31" spans="1:5" x14ac:dyDescent="0.25">
      <c r="A31" s="112"/>
      <c r="B31" s="114"/>
      <c r="C31" s="106"/>
      <c r="D31" s="113"/>
      <c r="E31" s="108"/>
    </row>
    <row r="32" spans="1:5" x14ac:dyDescent="0.25">
      <c r="A32" s="112"/>
      <c r="B32" s="114"/>
      <c r="C32" s="106"/>
      <c r="D32" s="113"/>
      <c r="E32" s="108"/>
    </row>
    <row r="33" spans="1:5" x14ac:dyDescent="0.25">
      <c r="A33" s="112"/>
      <c r="B33" s="114"/>
      <c r="C33" s="106"/>
      <c r="D33" s="113"/>
      <c r="E33" s="108"/>
    </row>
    <row r="34" spans="1:5" x14ac:dyDescent="0.25">
      <c r="A34" s="112"/>
      <c r="B34" s="114"/>
      <c r="C34" s="106"/>
      <c r="D34" s="113"/>
      <c r="E34" s="108"/>
    </row>
    <row r="35" spans="1:5" x14ac:dyDescent="0.25">
      <c r="A35" s="112"/>
      <c r="B35" s="114"/>
      <c r="C35" s="106"/>
      <c r="D35" s="113"/>
      <c r="E35" s="108"/>
    </row>
    <row r="36" spans="1:5" x14ac:dyDescent="0.25">
      <c r="A36" s="112"/>
      <c r="B36" s="114"/>
      <c r="C36" s="106"/>
      <c r="D36" s="113"/>
      <c r="E36" s="108"/>
    </row>
    <row r="37" spans="1:5" x14ac:dyDescent="0.25">
      <c r="A37" s="112"/>
      <c r="B37" s="114"/>
      <c r="C37" s="106"/>
      <c r="D37" s="113"/>
      <c r="E37" s="108"/>
    </row>
    <row r="38" spans="1:5" x14ac:dyDescent="0.25">
      <c r="A38" s="112"/>
      <c r="B38" s="114"/>
      <c r="C38" s="106"/>
      <c r="D38" s="113"/>
      <c r="E38" s="108"/>
    </row>
    <row r="39" spans="1:5" x14ac:dyDescent="0.25">
      <c r="A39" s="112"/>
      <c r="B39" s="114"/>
      <c r="C39" s="106"/>
      <c r="D39" s="113"/>
      <c r="E39" s="108"/>
    </row>
    <row r="40" spans="1:5" x14ac:dyDescent="0.25">
      <c r="A40" s="112"/>
      <c r="B40" s="114"/>
      <c r="C40" s="106"/>
      <c r="D40" s="113"/>
      <c r="E40" s="108"/>
    </row>
    <row r="41" spans="1:5" x14ac:dyDescent="0.25">
      <c r="A41" s="112"/>
      <c r="B41" s="114"/>
      <c r="C41" s="106"/>
      <c r="D41" s="113"/>
      <c r="E41" s="108"/>
    </row>
    <row r="42" spans="1:5" x14ac:dyDescent="0.25">
      <c r="A42" s="112"/>
      <c r="B42" s="114"/>
      <c r="C42" s="106"/>
      <c r="D42" s="113"/>
      <c r="E42" s="108"/>
    </row>
    <row r="43" spans="1:5" x14ac:dyDescent="0.25">
      <c r="A43" s="112"/>
      <c r="B43" s="114"/>
      <c r="C43" s="106"/>
      <c r="D43" s="113"/>
      <c r="E43" s="108"/>
    </row>
    <row r="44" spans="1:5" x14ac:dyDescent="0.25">
      <c r="A44" s="112"/>
      <c r="B44" s="114"/>
      <c r="C44" s="106"/>
      <c r="D44" s="113"/>
      <c r="E44" s="108"/>
    </row>
    <row r="45" spans="1:5" x14ac:dyDescent="0.25">
      <c r="A45" s="112"/>
      <c r="B45" s="114"/>
      <c r="C45" s="106"/>
      <c r="D45" s="113"/>
      <c r="E45" s="108"/>
    </row>
    <row r="46" spans="1:5" x14ac:dyDescent="0.25">
      <c r="A46" s="112"/>
      <c r="B46" s="114"/>
      <c r="C46" s="106"/>
      <c r="D46" s="113"/>
      <c r="E46" s="108"/>
    </row>
    <row r="47" spans="1:5" x14ac:dyDescent="0.25">
      <c r="A47" s="112"/>
      <c r="B47" s="114"/>
      <c r="C47" s="106"/>
      <c r="D47" s="113"/>
      <c r="E47" s="108"/>
    </row>
    <row r="48" spans="1:5" x14ac:dyDescent="0.25">
      <c r="A48" s="112"/>
      <c r="B48" s="114"/>
      <c r="C48" s="106"/>
      <c r="D48" s="113"/>
      <c r="E48" s="108"/>
    </row>
    <row r="49" spans="1:5" x14ac:dyDescent="0.25">
      <c r="A49" s="112"/>
      <c r="B49" s="114"/>
      <c r="C49" s="106"/>
      <c r="D49" s="113"/>
      <c r="E49" s="108"/>
    </row>
    <row r="50" spans="1:5" x14ac:dyDescent="0.25">
      <c r="A50" s="112"/>
      <c r="B50" s="114"/>
      <c r="C50" s="106"/>
      <c r="D50" s="113"/>
      <c r="E50" s="108"/>
    </row>
    <row r="51" spans="1:5" x14ac:dyDescent="0.25">
      <c r="A51" s="112"/>
      <c r="B51" s="114"/>
      <c r="C51" s="106"/>
      <c r="D51" s="113"/>
      <c r="E51" s="108"/>
    </row>
    <row r="52" spans="1:5" x14ac:dyDescent="0.25">
      <c r="A52" s="112"/>
      <c r="B52" s="114"/>
      <c r="C52" s="106"/>
      <c r="D52" s="113"/>
      <c r="E52" s="108"/>
    </row>
    <row r="53" spans="1:5" x14ac:dyDescent="0.25">
      <c r="A53" s="112"/>
      <c r="B53" s="114"/>
      <c r="C53" s="106"/>
      <c r="D53" s="113"/>
      <c r="E53" s="108"/>
    </row>
    <row r="54" spans="1:5" x14ac:dyDescent="0.25">
      <c r="A54" s="112"/>
      <c r="B54" s="114"/>
      <c r="C54" s="106"/>
      <c r="D54" s="113"/>
      <c r="E54" s="108"/>
    </row>
    <row r="55" spans="1:5" x14ac:dyDescent="0.25">
      <c r="A55" s="112"/>
      <c r="B55" s="114"/>
      <c r="C55" s="106"/>
      <c r="D55" s="113"/>
      <c r="E55" s="108"/>
    </row>
    <row r="56" spans="1:5" x14ac:dyDescent="0.25">
      <c r="A56" s="112"/>
      <c r="B56" s="114"/>
      <c r="C56" s="106"/>
      <c r="D56" s="113"/>
      <c r="E56" s="108"/>
    </row>
    <row r="57" spans="1:5" x14ac:dyDescent="0.25">
      <c r="A57" s="112"/>
      <c r="B57" s="114"/>
      <c r="C57" s="106"/>
      <c r="D57" s="113"/>
      <c r="E57" s="108"/>
    </row>
    <row r="58" spans="1:5" x14ac:dyDescent="0.25">
      <c r="A58" s="112"/>
      <c r="B58" s="114"/>
      <c r="C58" s="106"/>
      <c r="D58" s="113"/>
      <c r="E58" s="108"/>
    </row>
    <row r="59" spans="1:5" x14ac:dyDescent="0.25">
      <c r="A59" s="112"/>
      <c r="B59" s="114"/>
      <c r="C59" s="106"/>
      <c r="D59" s="113"/>
      <c r="E59" s="108"/>
    </row>
    <row r="60" spans="1:5" x14ac:dyDescent="0.25">
      <c r="A60" s="112"/>
      <c r="B60" s="114"/>
      <c r="C60" s="106"/>
      <c r="D60" s="113"/>
      <c r="E60" s="108"/>
    </row>
    <row r="61" spans="1:5" x14ac:dyDescent="0.25">
      <c r="A61" s="112"/>
      <c r="B61" s="114"/>
      <c r="C61" s="106"/>
      <c r="D61" s="113"/>
      <c r="E61" s="108"/>
    </row>
    <row r="62" spans="1:5" x14ac:dyDescent="0.25">
      <c r="A62" s="112"/>
      <c r="B62" s="114"/>
      <c r="C62" s="106"/>
      <c r="D62" s="113"/>
      <c r="E62" s="108"/>
    </row>
    <row r="63" spans="1:5" x14ac:dyDescent="0.25">
      <c r="A63" s="112"/>
      <c r="B63" s="114"/>
      <c r="C63" s="106"/>
      <c r="D63" s="113"/>
      <c r="E63" s="108"/>
    </row>
    <row r="64" spans="1:5" x14ac:dyDescent="0.25">
      <c r="A64" s="112"/>
      <c r="B64" s="114"/>
      <c r="C64" s="106"/>
      <c r="D64" s="113"/>
      <c r="E64" s="108"/>
    </row>
    <row r="65" spans="1:5" x14ac:dyDescent="0.25">
      <c r="A65" s="112"/>
      <c r="B65" s="114"/>
      <c r="C65" s="106"/>
      <c r="D65" s="113"/>
      <c r="E65" s="108"/>
    </row>
    <row r="66" spans="1:5" x14ac:dyDescent="0.25">
      <c r="A66" s="112"/>
      <c r="B66" s="114"/>
      <c r="C66" s="106"/>
      <c r="D66" s="113"/>
      <c r="E66" s="108"/>
    </row>
    <row r="67" spans="1:5" x14ac:dyDescent="0.25">
      <c r="A67" s="112"/>
      <c r="B67" s="114"/>
      <c r="C67" s="106"/>
      <c r="D67" s="113"/>
      <c r="E67" s="108"/>
    </row>
    <row r="68" spans="1:5" x14ac:dyDescent="0.25">
      <c r="A68" s="112"/>
      <c r="B68" s="114"/>
      <c r="C68" s="106"/>
      <c r="D68" s="113"/>
      <c r="E68" s="108"/>
    </row>
    <row r="69" spans="1:5" x14ac:dyDescent="0.25">
      <c r="A69" s="112"/>
      <c r="B69" s="114"/>
      <c r="C69" s="106"/>
      <c r="D69" s="113"/>
      <c r="E69" s="108"/>
    </row>
    <row r="70" spans="1:5" x14ac:dyDescent="0.25">
      <c r="A70" s="112"/>
      <c r="B70" s="114"/>
      <c r="C70" s="106"/>
      <c r="D70" s="113"/>
      <c r="E70" s="108"/>
    </row>
    <row r="71" spans="1:5" x14ac:dyDescent="0.25">
      <c r="A71" s="112"/>
      <c r="B71" s="114"/>
      <c r="C71" s="106"/>
      <c r="D71" s="113"/>
      <c r="E71" s="108"/>
    </row>
    <row r="72" spans="1:5" x14ac:dyDescent="0.25">
      <c r="A72" s="112"/>
      <c r="B72" s="114"/>
      <c r="C72" s="106"/>
      <c r="D72" s="113"/>
      <c r="E72" s="108"/>
    </row>
    <row r="73" spans="1:5" x14ac:dyDescent="0.25">
      <c r="A73" s="112"/>
      <c r="B73" s="114"/>
      <c r="C73" s="106"/>
      <c r="D73" s="113"/>
      <c r="E73" s="108"/>
    </row>
    <row r="74" spans="1:5" x14ac:dyDescent="0.25">
      <c r="A74" s="112"/>
      <c r="B74" s="114"/>
      <c r="C74" s="106"/>
      <c r="D74" s="113"/>
      <c r="E74" s="108"/>
    </row>
    <row r="75" spans="1:5" x14ac:dyDescent="0.25">
      <c r="A75" s="112"/>
      <c r="B75" s="114"/>
      <c r="C75" s="106"/>
      <c r="D75" s="113"/>
      <c r="E75" s="108"/>
    </row>
    <row r="76" spans="1:5" x14ac:dyDescent="0.25">
      <c r="A76" s="112"/>
      <c r="B76" s="114"/>
      <c r="C76" s="106"/>
      <c r="D76" s="113"/>
      <c r="E76" s="108"/>
    </row>
    <row r="77" spans="1:5" x14ac:dyDescent="0.25">
      <c r="A77" s="112"/>
      <c r="B77" s="114"/>
      <c r="C77" s="106"/>
      <c r="D77" s="113"/>
      <c r="E77" s="108"/>
    </row>
    <row r="78" spans="1:5" x14ac:dyDescent="0.25">
      <c r="A78" s="112"/>
      <c r="B78" s="114"/>
      <c r="C78" s="106"/>
      <c r="D78" s="113"/>
      <c r="E78" s="108"/>
    </row>
    <row r="79" spans="1:5" x14ac:dyDescent="0.25">
      <c r="A79" s="112"/>
      <c r="B79" s="114"/>
      <c r="C79" s="106"/>
      <c r="D79" s="113"/>
      <c r="E79" s="108"/>
    </row>
    <row r="80" spans="1:5" x14ac:dyDescent="0.25">
      <c r="A80" s="112"/>
      <c r="B80" s="114"/>
      <c r="C80" s="106"/>
      <c r="D80" s="113"/>
      <c r="E80" s="108"/>
    </row>
    <row r="81" spans="1:5" x14ac:dyDescent="0.25">
      <c r="A81" s="112"/>
      <c r="B81" s="114"/>
      <c r="C81" s="106"/>
      <c r="D81" s="113"/>
      <c r="E81" s="108"/>
    </row>
    <row r="82" spans="1:5" x14ac:dyDescent="0.25">
      <c r="A82" s="112"/>
      <c r="B82" s="114"/>
      <c r="C82" s="106"/>
      <c r="D82" s="113"/>
      <c r="E82" s="108"/>
    </row>
    <row r="83" spans="1:5" x14ac:dyDescent="0.25">
      <c r="A83" s="112"/>
      <c r="B83" s="114"/>
      <c r="C83" s="106"/>
      <c r="D83" s="113"/>
      <c r="E83" s="108"/>
    </row>
    <row r="84" spans="1:5" x14ac:dyDescent="0.25">
      <c r="A84" s="112"/>
      <c r="B84" s="114"/>
      <c r="C84" s="106"/>
      <c r="D84" s="113"/>
      <c r="E84" s="108"/>
    </row>
    <row r="85" spans="1:5" x14ac:dyDescent="0.25">
      <c r="A85" s="112"/>
      <c r="B85" s="114"/>
      <c r="C85" s="106"/>
      <c r="D85" s="113"/>
      <c r="E85" s="108"/>
    </row>
    <row r="86" spans="1:5" x14ac:dyDescent="0.25">
      <c r="A86" s="112"/>
      <c r="B86" s="114"/>
      <c r="C86" s="106"/>
      <c r="D86" s="113"/>
      <c r="E86" s="108"/>
    </row>
    <row r="87" spans="1:5" x14ac:dyDescent="0.25">
      <c r="A87" s="112"/>
      <c r="B87" s="114"/>
      <c r="C87" s="106"/>
      <c r="D87" s="113"/>
      <c r="E87" s="108"/>
    </row>
    <row r="88" spans="1:5" x14ac:dyDescent="0.25">
      <c r="A88" s="112"/>
      <c r="B88" s="114"/>
      <c r="C88" s="106"/>
      <c r="D88" s="113"/>
      <c r="E88" s="108"/>
    </row>
    <row r="89" spans="1:5" x14ac:dyDescent="0.25">
      <c r="A89" s="112"/>
      <c r="B89" s="114"/>
      <c r="C89" s="106"/>
      <c r="D89" s="113"/>
      <c r="E89" s="108"/>
    </row>
    <row r="90" spans="1:5" x14ac:dyDescent="0.25">
      <c r="A90" s="112"/>
      <c r="B90" s="114"/>
      <c r="C90" s="106"/>
      <c r="D90" s="113"/>
      <c r="E90" s="108"/>
    </row>
    <row r="91" spans="1:5" x14ac:dyDescent="0.25">
      <c r="A91" s="112"/>
      <c r="B91" s="114"/>
      <c r="C91" s="106"/>
      <c r="D91" s="113"/>
      <c r="E91" s="108"/>
    </row>
    <row r="92" spans="1:5" x14ac:dyDescent="0.25">
      <c r="A92" s="112"/>
      <c r="B92" s="114"/>
      <c r="C92" s="106"/>
      <c r="D92" s="113"/>
      <c r="E92" s="108"/>
    </row>
    <row r="93" spans="1:5" x14ac:dyDescent="0.25">
      <c r="A93" s="112"/>
      <c r="B93" s="114"/>
      <c r="C93" s="106"/>
      <c r="D93" s="113"/>
      <c r="E93" s="108"/>
    </row>
    <row r="94" spans="1:5" x14ac:dyDescent="0.25">
      <c r="A94" s="112"/>
      <c r="B94" s="114"/>
      <c r="C94" s="106"/>
      <c r="D94" s="113"/>
      <c r="E94" s="108"/>
    </row>
    <row r="95" spans="1:5" x14ac:dyDescent="0.25">
      <c r="A95" s="112"/>
      <c r="B95" s="114"/>
      <c r="C95" s="106"/>
      <c r="D95" s="113"/>
      <c r="E95" s="108"/>
    </row>
    <row r="96" spans="1:5" x14ac:dyDescent="0.25">
      <c r="A96" s="112"/>
      <c r="B96" s="114"/>
      <c r="C96" s="106"/>
      <c r="D96" s="113"/>
      <c r="E96" s="108"/>
    </row>
    <row r="97" spans="1:5" x14ac:dyDescent="0.25">
      <c r="A97" s="112"/>
      <c r="B97" s="114"/>
      <c r="C97" s="106"/>
      <c r="D97" s="113"/>
      <c r="E97" s="108"/>
    </row>
    <row r="98" spans="1:5" x14ac:dyDescent="0.25">
      <c r="A98" s="112"/>
      <c r="B98" s="114"/>
      <c r="C98" s="106"/>
      <c r="D98" s="113"/>
      <c r="E98" s="108"/>
    </row>
    <row r="99" spans="1:5" x14ac:dyDescent="0.25">
      <c r="A99" s="112"/>
      <c r="B99" s="114"/>
      <c r="C99" s="106"/>
      <c r="D99" s="113"/>
      <c r="E99" s="108"/>
    </row>
    <row r="100" spans="1:5" x14ac:dyDescent="0.25">
      <c r="A100" s="112"/>
      <c r="B100" s="114"/>
      <c r="C100" s="106"/>
      <c r="D100" s="113"/>
      <c r="E100" s="108"/>
    </row>
    <row r="101" spans="1:5" x14ac:dyDescent="0.25">
      <c r="A101" s="112"/>
      <c r="B101" s="114"/>
      <c r="C101" s="106"/>
      <c r="D101" s="113"/>
      <c r="E101" s="108"/>
    </row>
    <row r="102" spans="1:5" x14ac:dyDescent="0.25">
      <c r="A102" s="112"/>
      <c r="B102" s="114"/>
      <c r="C102" s="106"/>
      <c r="D102" s="113"/>
      <c r="E102" s="108"/>
    </row>
    <row r="103" spans="1:5" x14ac:dyDescent="0.25">
      <c r="A103" s="112"/>
      <c r="B103" s="114"/>
      <c r="C103" s="106"/>
      <c r="D103" s="113"/>
      <c r="E103" s="108"/>
    </row>
    <row r="104" spans="1:5" x14ac:dyDescent="0.25">
      <c r="A104" s="112"/>
      <c r="B104" s="114"/>
      <c r="C104" s="106"/>
      <c r="D104" s="113"/>
      <c r="E104" s="108"/>
    </row>
    <row r="105" spans="1:5" x14ac:dyDescent="0.25">
      <c r="A105" s="112"/>
      <c r="B105" s="114"/>
      <c r="C105" s="106"/>
      <c r="D105" s="113"/>
      <c r="E105" s="108"/>
    </row>
    <row r="106" spans="1:5" x14ac:dyDescent="0.25">
      <c r="A106" s="112"/>
      <c r="B106" s="114"/>
      <c r="C106" s="106"/>
      <c r="D106" s="113"/>
      <c r="E106" s="108"/>
    </row>
    <row r="107" spans="1:5" x14ac:dyDescent="0.25">
      <c r="A107" s="112"/>
      <c r="B107" s="114"/>
      <c r="C107" s="106"/>
      <c r="D107" s="113"/>
      <c r="E107" s="108"/>
    </row>
    <row r="108" spans="1:5" x14ac:dyDescent="0.25">
      <c r="A108" s="112"/>
      <c r="B108" s="114"/>
      <c r="C108" s="106"/>
      <c r="D108" s="113"/>
      <c r="E108" s="108"/>
    </row>
    <row r="109" spans="1:5" x14ac:dyDescent="0.25">
      <c r="A109" s="112"/>
      <c r="B109" s="114"/>
      <c r="C109" s="106"/>
      <c r="D109" s="113"/>
      <c r="E109" s="108"/>
    </row>
    <row r="110" spans="1:5" x14ac:dyDescent="0.25">
      <c r="A110" s="112"/>
      <c r="B110" s="114"/>
      <c r="C110" s="106"/>
      <c r="D110" s="113"/>
      <c r="E110" s="108"/>
    </row>
    <row r="111" spans="1:5" x14ac:dyDescent="0.25">
      <c r="A111" s="112"/>
      <c r="B111" s="114"/>
      <c r="C111" s="106"/>
      <c r="D111" s="113"/>
      <c r="E111" s="108"/>
    </row>
    <row r="112" spans="1:5" x14ac:dyDescent="0.25">
      <c r="A112" s="112"/>
      <c r="B112" s="114"/>
      <c r="C112" s="106"/>
      <c r="D112" s="113"/>
      <c r="E112" s="108"/>
    </row>
    <row r="113" spans="1:5" x14ac:dyDescent="0.25">
      <c r="A113" s="112"/>
      <c r="B113" s="114"/>
      <c r="C113" s="106"/>
      <c r="D113" s="113"/>
      <c r="E113" s="108"/>
    </row>
    <row r="114" spans="1:5" x14ac:dyDescent="0.25">
      <c r="A114" s="112"/>
      <c r="B114" s="114"/>
      <c r="C114" s="106"/>
      <c r="D114" s="113"/>
      <c r="E114" s="108"/>
    </row>
    <row r="115" spans="1:5" x14ac:dyDescent="0.25">
      <c r="A115" s="112"/>
      <c r="B115" s="114"/>
      <c r="C115" s="106"/>
      <c r="D115" s="113"/>
      <c r="E115" s="108"/>
    </row>
    <row r="116" spans="1:5" x14ac:dyDescent="0.25">
      <c r="A116" s="112"/>
      <c r="B116" s="114"/>
      <c r="C116" s="106"/>
      <c r="D116" s="113"/>
      <c r="E116" s="108"/>
    </row>
    <row r="117" spans="1:5" x14ac:dyDescent="0.25">
      <c r="A117" s="112"/>
      <c r="B117" s="114"/>
      <c r="C117" s="106"/>
      <c r="D117" s="113"/>
      <c r="E117" s="108"/>
    </row>
    <row r="118" spans="1:5" x14ac:dyDescent="0.25">
      <c r="A118" s="112"/>
      <c r="B118" s="114"/>
      <c r="C118" s="106"/>
      <c r="D118" s="113"/>
      <c r="E118" s="108"/>
    </row>
    <row r="119" spans="1:5" x14ac:dyDescent="0.25">
      <c r="A119" s="112"/>
      <c r="B119" s="114"/>
      <c r="C119" s="106"/>
      <c r="D119" s="113"/>
      <c r="E119" s="108"/>
    </row>
    <row r="120" spans="1:5" x14ac:dyDescent="0.25">
      <c r="A120" s="112"/>
      <c r="B120" s="114"/>
      <c r="C120" s="106"/>
      <c r="D120" s="113"/>
      <c r="E120" s="108"/>
    </row>
    <row r="121" spans="1:5" x14ac:dyDescent="0.25">
      <c r="A121" s="112"/>
      <c r="B121" s="114"/>
      <c r="C121" s="106"/>
      <c r="D121" s="113"/>
      <c r="E121" s="108"/>
    </row>
    <row r="122" spans="1:5" x14ac:dyDescent="0.25">
      <c r="A122" s="112"/>
      <c r="B122" s="114"/>
      <c r="C122" s="106"/>
      <c r="D122" s="113"/>
      <c r="E122" s="108"/>
    </row>
    <row r="123" spans="1:5" x14ac:dyDescent="0.25">
      <c r="A123" s="112"/>
      <c r="B123" s="114"/>
      <c r="C123" s="106"/>
      <c r="D123" s="113"/>
      <c r="E123" s="108"/>
    </row>
    <row r="124" spans="1:5" x14ac:dyDescent="0.25">
      <c r="A124" s="112"/>
      <c r="B124" s="114"/>
      <c r="C124" s="106"/>
      <c r="D124" s="113"/>
      <c r="E124" s="108"/>
    </row>
    <row r="125" spans="1:5" x14ac:dyDescent="0.25">
      <c r="A125" s="112"/>
      <c r="B125" s="114"/>
      <c r="C125" s="106"/>
      <c r="D125" s="113"/>
      <c r="E125" s="108"/>
    </row>
    <row r="126" spans="1:5" x14ac:dyDescent="0.25">
      <c r="A126" s="112"/>
      <c r="B126" s="114"/>
      <c r="C126" s="106"/>
      <c r="D126" s="113"/>
      <c r="E126" s="108"/>
    </row>
    <row r="127" spans="1:5" x14ac:dyDescent="0.25">
      <c r="A127" s="112"/>
      <c r="B127" s="114"/>
      <c r="C127" s="106"/>
      <c r="D127" s="113"/>
      <c r="E127" s="108"/>
    </row>
    <row r="128" spans="1:5" x14ac:dyDescent="0.25">
      <c r="A128" s="112"/>
      <c r="B128" s="114"/>
      <c r="C128" s="106"/>
      <c r="D128" s="113"/>
      <c r="E128" s="108"/>
    </row>
    <row r="129" spans="1:5" x14ac:dyDescent="0.25">
      <c r="A129" s="112"/>
      <c r="B129" s="114"/>
      <c r="C129" s="106"/>
      <c r="D129" s="113"/>
      <c r="E129" s="108"/>
    </row>
    <row r="130" spans="1:5" x14ac:dyDescent="0.25">
      <c r="A130" s="112"/>
      <c r="B130" s="114"/>
      <c r="C130" s="106"/>
      <c r="D130" s="113"/>
      <c r="E130" s="108"/>
    </row>
    <row r="131" spans="1:5" x14ac:dyDescent="0.25">
      <c r="A131" s="112"/>
      <c r="B131" s="114"/>
      <c r="C131" s="106"/>
      <c r="D131" s="113"/>
      <c r="E131" s="108"/>
    </row>
    <row r="132" spans="1:5" x14ac:dyDescent="0.25">
      <c r="A132" s="112"/>
      <c r="B132" s="114"/>
      <c r="C132" s="106"/>
      <c r="D132" s="113"/>
      <c r="E132" s="108"/>
    </row>
    <row r="133" spans="1:5" x14ac:dyDescent="0.25">
      <c r="A133" s="112"/>
      <c r="B133" s="114"/>
      <c r="C133" s="106"/>
      <c r="D133" s="113"/>
      <c r="E133" s="108"/>
    </row>
    <row r="134" spans="1:5" x14ac:dyDescent="0.25">
      <c r="A134" s="112"/>
      <c r="B134" s="114"/>
      <c r="C134" s="106"/>
      <c r="D134" s="113"/>
      <c r="E134" s="108"/>
    </row>
    <row r="135" spans="1:5" x14ac:dyDescent="0.25">
      <c r="A135" s="112"/>
      <c r="B135" s="114"/>
      <c r="C135" s="106"/>
      <c r="D135" s="113"/>
      <c r="E135" s="108"/>
    </row>
    <row r="136" spans="1:5" x14ac:dyDescent="0.25">
      <c r="A136" s="112"/>
      <c r="B136" s="114"/>
      <c r="C136" s="106"/>
      <c r="D136" s="113"/>
      <c r="E136" s="108"/>
    </row>
    <row r="137" spans="1:5" x14ac:dyDescent="0.25">
      <c r="A137" s="112"/>
      <c r="B137" s="114"/>
      <c r="C137" s="106"/>
      <c r="D137" s="113"/>
      <c r="E137" s="108"/>
    </row>
    <row r="138" spans="1:5" x14ac:dyDescent="0.25">
      <c r="A138" s="112"/>
      <c r="B138" s="114"/>
      <c r="C138" s="106"/>
      <c r="D138" s="113"/>
      <c r="E138" s="108"/>
    </row>
    <row r="139" spans="1:5" x14ac:dyDescent="0.25">
      <c r="A139" s="112"/>
      <c r="B139" s="114"/>
      <c r="C139" s="106"/>
      <c r="D139" s="113"/>
      <c r="E139" s="108"/>
    </row>
    <row r="140" spans="1:5" x14ac:dyDescent="0.25">
      <c r="A140" s="112"/>
      <c r="B140" s="114"/>
      <c r="C140" s="106"/>
      <c r="D140" s="113"/>
      <c r="E140" s="108"/>
    </row>
    <row r="141" spans="1:5" x14ac:dyDescent="0.25">
      <c r="A141" s="112"/>
      <c r="B141" s="114"/>
      <c r="C141" s="106"/>
      <c r="D141" s="113"/>
      <c r="E141" s="108"/>
    </row>
    <row r="142" spans="1:5" x14ac:dyDescent="0.25">
      <c r="A142" s="112"/>
      <c r="B142" s="114"/>
      <c r="C142" s="106"/>
      <c r="D142" s="113"/>
      <c r="E142" s="108"/>
    </row>
    <row r="143" spans="1:5" x14ac:dyDescent="0.25">
      <c r="A143" s="112"/>
      <c r="B143" s="114"/>
      <c r="C143" s="106"/>
      <c r="D143" s="113"/>
      <c r="E143" s="108"/>
    </row>
    <row r="144" spans="1:5" x14ac:dyDescent="0.25">
      <c r="A144" s="112"/>
      <c r="B144" s="114"/>
      <c r="C144" s="106"/>
      <c r="D144" s="113"/>
      <c r="E144" s="108"/>
    </row>
    <row r="145" spans="1:5" x14ac:dyDescent="0.25">
      <c r="A145" s="112"/>
      <c r="B145" s="114"/>
      <c r="C145" s="106"/>
      <c r="D145" s="113"/>
      <c r="E145" s="108"/>
    </row>
    <row r="146" spans="1:5" x14ac:dyDescent="0.25">
      <c r="A146" s="112"/>
      <c r="B146" s="114"/>
      <c r="C146" s="106"/>
      <c r="D146" s="113"/>
      <c r="E146" s="108"/>
    </row>
    <row r="147" spans="1:5" x14ac:dyDescent="0.25">
      <c r="A147" s="112"/>
      <c r="B147" s="114"/>
      <c r="C147" s="106"/>
      <c r="D147" s="113"/>
      <c r="E147" s="108"/>
    </row>
    <row r="148" spans="1:5" x14ac:dyDescent="0.25">
      <c r="A148" s="112"/>
      <c r="B148" s="114"/>
      <c r="C148" s="106"/>
      <c r="D148" s="113"/>
      <c r="E148" s="108"/>
    </row>
    <row r="149" spans="1:5" x14ac:dyDescent="0.25">
      <c r="A149" s="112"/>
      <c r="B149" s="114"/>
      <c r="C149" s="106"/>
      <c r="D149" s="113"/>
      <c r="E149" s="108"/>
    </row>
    <row r="150" spans="1:5" x14ac:dyDescent="0.25">
      <c r="A150" s="112"/>
      <c r="B150" s="114"/>
      <c r="C150" s="106"/>
      <c r="D150" s="113"/>
      <c r="E150" s="108"/>
    </row>
    <row r="151" spans="1:5" x14ac:dyDescent="0.25">
      <c r="A151" s="112"/>
      <c r="B151" s="114"/>
      <c r="C151" s="106"/>
      <c r="D151" s="113"/>
      <c r="E151" s="108"/>
    </row>
    <row r="152" spans="1:5" x14ac:dyDescent="0.25">
      <c r="A152" s="112"/>
      <c r="B152" s="114"/>
      <c r="C152" s="106"/>
      <c r="D152" s="113"/>
      <c r="E152" s="108"/>
    </row>
    <row r="153" spans="1:5" x14ac:dyDescent="0.25">
      <c r="A153" s="112"/>
      <c r="B153" s="114"/>
      <c r="C153" s="106"/>
      <c r="D153" s="113"/>
      <c r="E153" s="108"/>
    </row>
    <row r="154" spans="1:5" x14ac:dyDescent="0.25">
      <c r="A154" s="112"/>
      <c r="B154" s="114"/>
      <c r="C154" s="106"/>
      <c r="D154" s="113"/>
      <c r="E154" s="108"/>
    </row>
    <row r="155" spans="1:5" x14ac:dyDescent="0.25">
      <c r="A155" s="112"/>
      <c r="B155" s="114"/>
      <c r="C155" s="106"/>
      <c r="D155" s="113"/>
      <c r="E155" s="108"/>
    </row>
    <row r="156" spans="1:5" x14ac:dyDescent="0.25">
      <c r="A156" s="112"/>
      <c r="B156" s="114"/>
      <c r="C156" s="106"/>
      <c r="D156" s="113"/>
      <c r="E156" s="108"/>
    </row>
    <row r="157" spans="1:5" x14ac:dyDescent="0.25">
      <c r="A157" s="112"/>
      <c r="B157" s="114"/>
      <c r="C157" s="106"/>
      <c r="D157" s="113"/>
      <c r="E157" s="108"/>
    </row>
    <row r="158" spans="1:5" x14ac:dyDescent="0.25">
      <c r="A158" s="112"/>
      <c r="B158" s="114"/>
      <c r="C158" s="106"/>
      <c r="D158" s="113"/>
      <c r="E158" s="108"/>
    </row>
    <row r="159" spans="1:5" x14ac:dyDescent="0.25">
      <c r="A159" s="112"/>
      <c r="B159" s="114"/>
      <c r="C159" s="106"/>
      <c r="D159" s="113"/>
      <c r="E159" s="108"/>
    </row>
    <row r="160" spans="1:5" x14ac:dyDescent="0.25">
      <c r="A160" s="112"/>
      <c r="B160" s="114"/>
      <c r="C160" s="106"/>
      <c r="D160" s="113"/>
      <c r="E160" s="108"/>
    </row>
    <row r="161" spans="1:5" x14ac:dyDescent="0.25">
      <c r="A161" s="112"/>
      <c r="B161" s="114"/>
      <c r="C161" s="106"/>
      <c r="D161" s="113"/>
      <c r="E161" s="108"/>
    </row>
    <row r="162" spans="1:5" x14ac:dyDescent="0.25">
      <c r="A162" s="112"/>
      <c r="B162" s="114"/>
      <c r="C162" s="106"/>
      <c r="D162" s="113"/>
      <c r="E162" s="108"/>
    </row>
    <row r="163" spans="1:5" x14ac:dyDescent="0.25">
      <c r="A163" s="112"/>
      <c r="B163" s="114"/>
      <c r="C163" s="106"/>
      <c r="D163" s="113"/>
      <c r="E163" s="108"/>
    </row>
    <row r="164" spans="1:5" x14ac:dyDescent="0.25">
      <c r="A164" s="112"/>
      <c r="B164" s="114"/>
      <c r="C164" s="106"/>
      <c r="D164" s="113"/>
      <c r="E164" s="108"/>
    </row>
    <row r="165" spans="1:5" x14ac:dyDescent="0.25">
      <c r="A165" s="112"/>
      <c r="B165" s="114"/>
      <c r="C165" s="106"/>
      <c r="D165" s="113"/>
      <c r="E165" s="108"/>
    </row>
    <row r="166" spans="1:5" x14ac:dyDescent="0.25">
      <c r="A166" s="112"/>
      <c r="B166" s="114"/>
      <c r="C166" s="106"/>
      <c r="D166" s="113"/>
      <c r="E166" s="108"/>
    </row>
    <row r="167" spans="1:5" x14ac:dyDescent="0.25">
      <c r="A167" s="112"/>
      <c r="B167" s="114"/>
      <c r="C167" s="106"/>
      <c r="D167" s="113"/>
      <c r="E167" s="108"/>
    </row>
    <row r="168" spans="1:5" x14ac:dyDescent="0.25">
      <c r="A168" s="112"/>
      <c r="B168" s="114"/>
      <c r="C168" s="106"/>
      <c r="D168" s="113"/>
      <c r="E168" s="108"/>
    </row>
    <row r="169" spans="1:5" x14ac:dyDescent="0.25">
      <c r="A169" s="112"/>
      <c r="B169" s="114"/>
      <c r="C169" s="106"/>
      <c r="D169" s="113"/>
      <c r="E169" s="108"/>
    </row>
    <row r="170" spans="1:5" x14ac:dyDescent="0.25">
      <c r="A170" s="112"/>
      <c r="B170" s="114"/>
      <c r="C170" s="106"/>
      <c r="D170" s="113"/>
      <c r="E170" s="108"/>
    </row>
    <row r="171" spans="1:5" x14ac:dyDescent="0.25">
      <c r="A171" s="112"/>
      <c r="B171" s="114"/>
      <c r="C171" s="106"/>
      <c r="D171" s="113"/>
      <c r="E171" s="108"/>
    </row>
    <row r="172" spans="1:5" x14ac:dyDescent="0.25">
      <c r="A172" s="112"/>
      <c r="B172" s="114"/>
      <c r="C172" s="106"/>
      <c r="D172" s="113"/>
      <c r="E172" s="108"/>
    </row>
    <row r="173" spans="1:5" x14ac:dyDescent="0.25">
      <c r="A173" s="112"/>
      <c r="B173" s="114"/>
      <c r="C173" s="106"/>
      <c r="D173" s="113"/>
      <c r="E173" s="108"/>
    </row>
    <row r="174" spans="1:5" x14ac:dyDescent="0.25">
      <c r="A174" s="112"/>
      <c r="B174" s="114"/>
      <c r="C174" s="106"/>
      <c r="D174" s="113"/>
      <c r="E174" s="108"/>
    </row>
    <row r="175" spans="1:5" x14ac:dyDescent="0.25">
      <c r="A175" s="112"/>
      <c r="B175" s="114"/>
      <c r="C175" s="106"/>
      <c r="D175" s="113"/>
      <c r="E175" s="108"/>
    </row>
    <row r="176" spans="1:5" x14ac:dyDescent="0.25">
      <c r="A176" s="112"/>
      <c r="B176" s="114"/>
      <c r="C176" s="106"/>
      <c r="D176" s="113"/>
      <c r="E176" s="108"/>
    </row>
    <row r="177" spans="1:5" x14ac:dyDescent="0.25">
      <c r="A177" s="112"/>
      <c r="B177" s="114"/>
      <c r="C177" s="106"/>
      <c r="D177" s="113"/>
      <c r="E177" s="108"/>
    </row>
    <row r="178" spans="1:5" x14ac:dyDescent="0.25">
      <c r="A178" s="112"/>
      <c r="B178" s="114"/>
      <c r="C178" s="106"/>
      <c r="D178" s="113"/>
      <c r="E178" s="108"/>
    </row>
    <row r="179" spans="1:5" x14ac:dyDescent="0.25">
      <c r="A179" s="112"/>
      <c r="B179" s="114"/>
      <c r="C179" s="106"/>
      <c r="D179" s="113"/>
      <c r="E179" s="108"/>
    </row>
    <row r="180" spans="1:5" x14ac:dyDescent="0.25">
      <c r="A180" s="112"/>
      <c r="B180" s="114"/>
      <c r="C180" s="106"/>
      <c r="D180" s="113"/>
      <c r="E180" s="108"/>
    </row>
    <row r="181" spans="1:5" x14ac:dyDescent="0.25">
      <c r="A181" s="112"/>
      <c r="B181" s="114"/>
      <c r="C181" s="106"/>
      <c r="D181" s="113"/>
      <c r="E181" s="108"/>
    </row>
    <row r="182" spans="1:5" x14ac:dyDescent="0.25">
      <c r="A182" s="112"/>
      <c r="B182" s="114"/>
      <c r="C182" s="106"/>
      <c r="D182" s="113"/>
      <c r="E182" s="108"/>
    </row>
    <row r="183" spans="1:5" x14ac:dyDescent="0.25">
      <c r="A183" s="112"/>
      <c r="B183" s="114"/>
      <c r="C183" s="106"/>
      <c r="D183" s="113"/>
      <c r="E183" s="108"/>
    </row>
    <row r="184" spans="1:5" x14ac:dyDescent="0.25">
      <c r="A184" s="112"/>
      <c r="B184" s="114"/>
      <c r="C184" s="106"/>
      <c r="D184" s="113"/>
      <c r="E184" s="108"/>
    </row>
    <row r="185" spans="1:5" x14ac:dyDescent="0.25">
      <c r="A185" s="112"/>
      <c r="B185" s="114"/>
      <c r="C185" s="106"/>
      <c r="D185" s="113"/>
      <c r="E185" s="108"/>
    </row>
    <row r="186" spans="1:5" x14ac:dyDescent="0.25">
      <c r="A186" s="112"/>
      <c r="B186" s="114"/>
      <c r="C186" s="106"/>
      <c r="D186" s="113"/>
      <c r="E186" s="108"/>
    </row>
    <row r="187" spans="1:5" x14ac:dyDescent="0.25">
      <c r="A187" s="112"/>
      <c r="B187" s="114"/>
      <c r="C187" s="106"/>
      <c r="D187" s="113"/>
      <c r="E187" s="108"/>
    </row>
    <row r="188" spans="1:5" x14ac:dyDescent="0.25">
      <c r="A188" s="112"/>
      <c r="B188" s="114"/>
      <c r="C188" s="106"/>
      <c r="D188" s="113"/>
      <c r="E188" s="108"/>
    </row>
    <row r="189" spans="1:5" x14ac:dyDescent="0.25">
      <c r="A189" s="112"/>
      <c r="B189" s="114"/>
      <c r="C189" s="106"/>
      <c r="D189" s="113"/>
      <c r="E189" s="108"/>
    </row>
    <row r="190" spans="1:5" x14ac:dyDescent="0.25">
      <c r="A190" s="112"/>
      <c r="B190" s="114"/>
      <c r="C190" s="106"/>
      <c r="D190" s="113"/>
      <c r="E190" s="108"/>
    </row>
    <row r="191" spans="1:5" x14ac:dyDescent="0.25">
      <c r="A191" s="112"/>
      <c r="B191" s="114"/>
      <c r="C191" s="106"/>
      <c r="D191" s="113"/>
      <c r="E191" s="108"/>
    </row>
    <row r="192" spans="1:5" x14ac:dyDescent="0.25">
      <c r="A192" s="112"/>
      <c r="B192" s="114"/>
      <c r="C192" s="106"/>
      <c r="D192" s="113"/>
      <c r="E192" s="108"/>
    </row>
    <row r="193" spans="1:5" x14ac:dyDescent="0.25">
      <c r="A193" s="112"/>
      <c r="B193" s="114"/>
      <c r="C193" s="106"/>
      <c r="D193" s="113"/>
      <c r="E193" s="108"/>
    </row>
    <row r="194" spans="1:5" x14ac:dyDescent="0.25">
      <c r="A194" s="112"/>
      <c r="B194" s="114"/>
      <c r="C194" s="106"/>
      <c r="D194" s="113"/>
      <c r="E194" s="108"/>
    </row>
    <row r="195" spans="1:5" x14ac:dyDescent="0.25">
      <c r="A195" s="112"/>
      <c r="B195" s="114"/>
      <c r="C195" s="106"/>
      <c r="D195" s="113"/>
      <c r="E195" s="108"/>
    </row>
    <row r="196" spans="1:5" x14ac:dyDescent="0.25">
      <c r="A196" s="112"/>
      <c r="B196" s="114"/>
      <c r="C196" s="106"/>
      <c r="D196" s="113"/>
      <c r="E196" s="108"/>
    </row>
    <row r="197" spans="1:5" x14ac:dyDescent="0.25">
      <c r="A197" s="112"/>
      <c r="B197" s="114"/>
      <c r="C197" s="106"/>
      <c r="D197" s="113"/>
      <c r="E197" s="108"/>
    </row>
    <row r="198" spans="1:5" x14ac:dyDescent="0.25">
      <c r="A198" s="112"/>
      <c r="B198" s="114"/>
      <c r="C198" s="106"/>
      <c r="D198" s="113"/>
      <c r="E198" s="108"/>
    </row>
    <row r="199" spans="1:5" x14ac:dyDescent="0.25">
      <c r="A199" s="112"/>
      <c r="B199" s="114"/>
      <c r="C199" s="106"/>
      <c r="D199" s="113"/>
      <c r="E199" s="108"/>
    </row>
    <row r="200" spans="1:5" x14ac:dyDescent="0.25">
      <c r="A200" s="112"/>
      <c r="B200" s="114"/>
      <c r="C200" s="106"/>
      <c r="D200" s="113"/>
      <c r="E200" s="108"/>
    </row>
    <row r="201" spans="1:5" x14ac:dyDescent="0.25">
      <c r="A201" s="112"/>
      <c r="B201" s="114"/>
      <c r="C201" s="106"/>
      <c r="D201" s="113"/>
      <c r="E201" s="108"/>
    </row>
    <row r="202" spans="1:5" x14ac:dyDescent="0.25">
      <c r="A202" s="112"/>
      <c r="B202" s="114"/>
      <c r="C202" s="106"/>
      <c r="D202" s="113"/>
      <c r="E202" s="108"/>
    </row>
    <row r="203" spans="1:5" x14ac:dyDescent="0.25">
      <c r="A203" s="112"/>
      <c r="B203" s="114"/>
      <c r="C203" s="106"/>
      <c r="D203" s="113"/>
      <c r="E203" s="108"/>
    </row>
    <row r="204" spans="1:5" x14ac:dyDescent="0.25">
      <c r="A204" s="112"/>
      <c r="B204" s="114"/>
      <c r="C204" s="106"/>
      <c r="D204" s="113"/>
      <c r="E204" s="108"/>
    </row>
    <row r="205" spans="1:5" x14ac:dyDescent="0.25">
      <c r="A205" s="112"/>
      <c r="B205" s="114"/>
      <c r="C205" s="106"/>
      <c r="D205" s="113"/>
      <c r="E205" s="108"/>
    </row>
    <row r="206" spans="1:5" x14ac:dyDescent="0.25">
      <c r="A206" s="112"/>
      <c r="B206" s="114"/>
      <c r="C206" s="106"/>
      <c r="D206" s="113"/>
      <c r="E206" s="108"/>
    </row>
    <row r="207" spans="1:5" x14ac:dyDescent="0.25">
      <c r="A207" s="112"/>
      <c r="B207" s="114"/>
      <c r="C207" s="106"/>
      <c r="D207" s="113"/>
      <c r="E207" s="108"/>
    </row>
    <row r="208" spans="1:5" x14ac:dyDescent="0.25">
      <c r="A208" s="112"/>
      <c r="B208" s="114"/>
      <c r="C208" s="106"/>
      <c r="D208" s="113"/>
      <c r="E208" s="108"/>
    </row>
    <row r="209" spans="1:5" x14ac:dyDescent="0.25">
      <c r="A209" s="112"/>
      <c r="B209" s="114"/>
      <c r="C209" s="106"/>
      <c r="D209" s="113"/>
      <c r="E209" s="108"/>
    </row>
    <row r="210" spans="1:5" x14ac:dyDescent="0.25">
      <c r="A210" s="112"/>
      <c r="B210" s="114"/>
      <c r="C210" s="106"/>
      <c r="D210" s="113"/>
      <c r="E210" s="108"/>
    </row>
    <row r="211" spans="1:5" x14ac:dyDescent="0.25">
      <c r="A211" s="112"/>
      <c r="B211" s="114"/>
      <c r="C211" s="106"/>
      <c r="D211" s="113"/>
      <c r="E211" s="108"/>
    </row>
    <row r="212" spans="1:5" x14ac:dyDescent="0.25">
      <c r="A212" s="112"/>
      <c r="B212" s="114"/>
      <c r="C212" s="106"/>
      <c r="D212" s="113"/>
      <c r="E212" s="108"/>
    </row>
    <row r="213" spans="1:5" x14ac:dyDescent="0.25">
      <c r="A213" s="112"/>
      <c r="B213" s="114"/>
      <c r="C213" s="106"/>
      <c r="D213" s="113"/>
      <c r="E213" s="108"/>
    </row>
    <row r="214" spans="1:5" x14ac:dyDescent="0.25">
      <c r="A214" s="112"/>
      <c r="B214" s="114"/>
      <c r="C214" s="106"/>
      <c r="D214" s="113"/>
      <c r="E214" s="108"/>
    </row>
    <row r="215" spans="1:5" x14ac:dyDescent="0.25">
      <c r="A215" s="112"/>
      <c r="B215" s="114"/>
      <c r="C215" s="106"/>
      <c r="D215" s="113"/>
      <c r="E215" s="108"/>
    </row>
    <row r="216" spans="1:5" x14ac:dyDescent="0.25">
      <c r="A216" s="112"/>
      <c r="B216" s="114"/>
      <c r="C216" s="106"/>
      <c r="D216" s="113"/>
      <c r="E216" s="108"/>
    </row>
    <row r="217" spans="1:5" x14ac:dyDescent="0.25">
      <c r="A217" s="112"/>
      <c r="B217" s="114"/>
      <c r="C217" s="106"/>
      <c r="D217" s="113"/>
      <c r="E217" s="108"/>
    </row>
    <row r="218" spans="1:5" x14ac:dyDescent="0.25">
      <c r="A218" s="112"/>
      <c r="B218" s="114"/>
      <c r="C218" s="106"/>
      <c r="D218" s="113"/>
      <c r="E218" s="108"/>
    </row>
    <row r="219" spans="1:5" x14ac:dyDescent="0.25">
      <c r="A219" s="112"/>
      <c r="B219" s="114"/>
      <c r="C219" s="106"/>
      <c r="D219" s="113"/>
      <c r="E219" s="108"/>
    </row>
    <row r="220" spans="1:5" x14ac:dyDescent="0.25">
      <c r="A220" s="112"/>
      <c r="B220" s="114"/>
      <c r="C220" s="106"/>
      <c r="D220" s="113"/>
      <c r="E220" s="108"/>
    </row>
    <row r="221" spans="1:5" x14ac:dyDescent="0.25">
      <c r="A221" s="112"/>
      <c r="B221" s="114"/>
      <c r="C221" s="106"/>
      <c r="D221" s="113"/>
      <c r="E221" s="108"/>
    </row>
    <row r="222" spans="1:5" x14ac:dyDescent="0.25">
      <c r="A222" s="112"/>
      <c r="B222" s="114"/>
      <c r="C222" s="106"/>
      <c r="D222" s="113"/>
      <c r="E222" s="108"/>
    </row>
    <row r="223" spans="1:5" x14ac:dyDescent="0.25">
      <c r="A223" s="112"/>
      <c r="B223" s="114"/>
      <c r="C223" s="106"/>
      <c r="D223" s="113"/>
      <c r="E223" s="108"/>
    </row>
    <row r="224" spans="1:5" x14ac:dyDescent="0.25">
      <c r="A224" s="112"/>
      <c r="B224" s="114"/>
      <c r="C224" s="106"/>
      <c r="D224" s="113"/>
      <c r="E224" s="108"/>
    </row>
    <row r="225" spans="1:5" x14ac:dyDescent="0.25">
      <c r="A225" s="112"/>
      <c r="B225" s="114"/>
      <c r="C225" s="106"/>
      <c r="D225" s="113"/>
      <c r="E225" s="108"/>
    </row>
    <row r="226" spans="1:5" x14ac:dyDescent="0.25">
      <c r="A226" s="112"/>
      <c r="B226" s="114"/>
      <c r="C226" s="106"/>
      <c r="D226" s="113"/>
      <c r="E226" s="108"/>
    </row>
    <row r="227" spans="1:5" x14ac:dyDescent="0.25">
      <c r="A227" s="112"/>
      <c r="B227" s="114"/>
      <c r="C227" s="106"/>
      <c r="D227" s="113"/>
      <c r="E227" s="108"/>
    </row>
    <row r="228" spans="1:5" x14ac:dyDescent="0.25">
      <c r="A228" s="112"/>
      <c r="B228" s="114"/>
      <c r="C228" s="106"/>
      <c r="D228" s="113"/>
      <c r="E228" s="108"/>
    </row>
    <row r="229" spans="1:5" x14ac:dyDescent="0.25">
      <c r="A229" s="112"/>
      <c r="B229" s="114"/>
      <c r="C229" s="106"/>
      <c r="D229" s="113"/>
      <c r="E229" s="108"/>
    </row>
    <row r="230" spans="1:5" x14ac:dyDescent="0.25">
      <c r="A230" s="112"/>
      <c r="B230" s="114"/>
      <c r="C230" s="106"/>
      <c r="D230" s="113"/>
      <c r="E230" s="108"/>
    </row>
    <row r="231" spans="1:5" x14ac:dyDescent="0.25">
      <c r="A231" s="112"/>
      <c r="B231" s="114"/>
      <c r="C231" s="106"/>
      <c r="D231" s="113"/>
      <c r="E231" s="108"/>
    </row>
    <row r="232" spans="1:5" x14ac:dyDescent="0.25">
      <c r="A232" s="112"/>
      <c r="B232" s="114"/>
      <c r="C232" s="106"/>
      <c r="D232" s="113"/>
      <c r="E232" s="108"/>
    </row>
    <row r="233" spans="1:5" x14ac:dyDescent="0.25">
      <c r="A233" s="112"/>
      <c r="B233" s="114"/>
      <c r="C233" s="106"/>
      <c r="D233" s="113"/>
      <c r="E233" s="108"/>
    </row>
    <row r="234" spans="1:5" x14ac:dyDescent="0.25">
      <c r="A234" s="112"/>
      <c r="B234" s="114"/>
      <c r="C234" s="106"/>
      <c r="D234" s="113"/>
      <c r="E234" s="108"/>
    </row>
    <row r="235" spans="1:5" x14ac:dyDescent="0.25">
      <c r="A235" s="112"/>
      <c r="B235" s="114"/>
      <c r="C235" s="106"/>
      <c r="D235" s="113"/>
      <c r="E235" s="108"/>
    </row>
    <row r="236" spans="1:5" x14ac:dyDescent="0.25">
      <c r="A236" s="112"/>
      <c r="B236" s="114"/>
      <c r="C236" s="106"/>
      <c r="D236" s="113"/>
      <c r="E236" s="108"/>
    </row>
    <row r="237" spans="1:5" x14ac:dyDescent="0.25">
      <c r="A237" s="112"/>
      <c r="B237" s="114"/>
      <c r="C237" s="106"/>
      <c r="D237" s="113"/>
      <c r="E237" s="108"/>
    </row>
    <row r="238" spans="1:5" x14ac:dyDescent="0.25">
      <c r="A238" s="112"/>
      <c r="B238" s="114"/>
      <c r="C238" s="106"/>
      <c r="D238" s="113"/>
      <c r="E238" s="108"/>
    </row>
    <row r="239" spans="1:5" x14ac:dyDescent="0.25">
      <c r="A239" s="112"/>
      <c r="B239" s="114"/>
      <c r="C239" s="106"/>
      <c r="D239" s="113"/>
      <c r="E239" s="108"/>
    </row>
    <row r="240" spans="1:5" x14ac:dyDescent="0.25">
      <c r="A240" s="112"/>
      <c r="B240" s="114"/>
      <c r="C240" s="106"/>
      <c r="D240" s="113"/>
      <c r="E240" s="108"/>
    </row>
    <row r="241" spans="1:5" x14ac:dyDescent="0.25">
      <c r="A241" s="112"/>
      <c r="B241" s="114"/>
      <c r="C241" s="106"/>
      <c r="D241" s="113"/>
      <c r="E241" s="108"/>
    </row>
    <row r="242" spans="1:5" x14ac:dyDescent="0.25">
      <c r="A242" s="112"/>
      <c r="B242" s="114"/>
      <c r="C242" s="106"/>
      <c r="D242" s="113"/>
      <c r="E242" s="108"/>
    </row>
    <row r="243" spans="1:5" x14ac:dyDescent="0.25">
      <c r="A243" s="112"/>
      <c r="B243" s="114"/>
      <c r="C243" s="106"/>
      <c r="D243" s="113"/>
      <c r="E243" s="108"/>
    </row>
    <row r="244" spans="1:5" x14ac:dyDescent="0.25">
      <c r="A244" s="112"/>
      <c r="B244" s="114"/>
      <c r="C244" s="106"/>
      <c r="D244" s="113"/>
      <c r="E244" s="108"/>
    </row>
    <row r="245" spans="1:5" x14ac:dyDescent="0.25">
      <c r="A245" s="112"/>
      <c r="B245" s="114"/>
      <c r="C245" s="106"/>
      <c r="D245" s="113"/>
      <c r="E245" s="108"/>
    </row>
    <row r="246" spans="1:5" x14ac:dyDescent="0.25">
      <c r="A246" s="112"/>
      <c r="B246" s="114"/>
      <c r="C246" s="106"/>
      <c r="D246" s="113"/>
      <c r="E246" s="108"/>
    </row>
    <row r="247" spans="1:5" x14ac:dyDescent="0.25">
      <c r="A247" s="112"/>
      <c r="B247" s="114"/>
      <c r="C247" s="106"/>
      <c r="D247" s="113"/>
      <c r="E247" s="108"/>
    </row>
    <row r="248" spans="1:5" x14ac:dyDescent="0.25">
      <c r="A248" s="112"/>
      <c r="B248" s="114"/>
      <c r="C248" s="106"/>
      <c r="D248" s="113"/>
      <c r="E248" s="108"/>
    </row>
    <row r="249" spans="1:5" x14ac:dyDescent="0.25">
      <c r="A249" s="112"/>
      <c r="B249" s="114"/>
      <c r="C249" s="106"/>
      <c r="D249" s="113"/>
      <c r="E249" s="108"/>
    </row>
    <row r="250" spans="1:5" x14ac:dyDescent="0.25">
      <c r="A250" s="112"/>
      <c r="B250" s="114"/>
      <c r="C250" s="106"/>
      <c r="D250" s="113"/>
      <c r="E250" s="108"/>
    </row>
    <row r="251" spans="1:5" x14ac:dyDescent="0.25">
      <c r="A251" s="112"/>
      <c r="B251" s="114"/>
      <c r="C251" s="106"/>
      <c r="D251" s="113"/>
      <c r="E251" s="108"/>
    </row>
    <row r="252" spans="1:5" x14ac:dyDescent="0.25">
      <c r="A252" s="112"/>
      <c r="B252" s="114"/>
      <c r="C252" s="106"/>
      <c r="D252" s="113"/>
      <c r="E252" s="108"/>
    </row>
    <row r="253" spans="1:5" x14ac:dyDescent="0.25">
      <c r="A253" s="112"/>
      <c r="B253" s="114"/>
      <c r="C253" s="106"/>
      <c r="D253" s="113"/>
      <c r="E253" s="108"/>
    </row>
    <row r="254" spans="1:5" x14ac:dyDescent="0.25">
      <c r="A254" s="112"/>
      <c r="B254" s="114"/>
      <c r="C254" s="106"/>
      <c r="D254" s="113"/>
      <c r="E254" s="108"/>
    </row>
    <row r="255" spans="1:5" x14ac:dyDescent="0.25">
      <c r="A255" s="112"/>
      <c r="B255" s="114"/>
      <c r="C255" s="106"/>
      <c r="D255" s="113"/>
      <c r="E255" s="108"/>
    </row>
    <row r="256" spans="1:5" x14ac:dyDescent="0.25">
      <c r="A256" s="112"/>
      <c r="B256" s="114"/>
      <c r="C256" s="106"/>
      <c r="D256" s="113"/>
      <c r="E256" s="108"/>
    </row>
    <row r="257" spans="1:5" x14ac:dyDescent="0.25">
      <c r="A257" s="112"/>
      <c r="B257" s="114"/>
      <c r="C257" s="106"/>
      <c r="D257" s="113"/>
      <c r="E257" s="108"/>
    </row>
    <row r="258" spans="1:5" x14ac:dyDescent="0.25">
      <c r="A258" s="112"/>
      <c r="B258" s="114"/>
      <c r="C258" s="106"/>
      <c r="D258" s="113"/>
      <c r="E258" s="108"/>
    </row>
    <row r="259" spans="1:5" x14ac:dyDescent="0.25">
      <c r="A259" s="112"/>
      <c r="B259" s="114"/>
      <c r="C259" s="106"/>
      <c r="D259" s="113"/>
      <c r="E259" s="108"/>
    </row>
    <row r="260" spans="1:5" x14ac:dyDescent="0.25">
      <c r="A260" s="112"/>
      <c r="B260" s="114"/>
      <c r="C260" s="106"/>
      <c r="D260" s="113"/>
      <c r="E260" s="108"/>
    </row>
    <row r="261" spans="1:5" x14ac:dyDescent="0.25">
      <c r="A261" s="112"/>
      <c r="B261" s="114"/>
      <c r="C261" s="106"/>
      <c r="D261" s="113"/>
      <c r="E261" s="108"/>
    </row>
    <row r="262" spans="1:5" x14ac:dyDescent="0.25">
      <c r="A262" s="112"/>
      <c r="B262" s="114"/>
      <c r="C262" s="106"/>
      <c r="D262" s="113"/>
      <c r="E262" s="108"/>
    </row>
    <row r="263" spans="1:5" x14ac:dyDescent="0.25">
      <c r="A263" s="112"/>
      <c r="B263" s="114"/>
      <c r="C263" s="106"/>
      <c r="D263" s="113"/>
      <c r="E263" s="108"/>
    </row>
    <row r="264" spans="1:5" x14ac:dyDescent="0.25">
      <c r="A264" s="112"/>
      <c r="B264" s="114"/>
      <c r="C264" s="106"/>
      <c r="D264" s="113"/>
      <c r="E264" s="108"/>
    </row>
    <row r="265" spans="1:5" x14ac:dyDescent="0.25">
      <c r="A265" s="112"/>
      <c r="B265" s="114"/>
      <c r="C265" s="106"/>
      <c r="D265" s="113"/>
      <c r="E265" s="108"/>
    </row>
    <row r="266" spans="1:5" x14ac:dyDescent="0.25">
      <c r="A266" s="112"/>
      <c r="B266" s="114"/>
      <c r="C266" s="106"/>
      <c r="D266" s="113"/>
      <c r="E266" s="108"/>
    </row>
    <row r="267" spans="1:5" x14ac:dyDescent="0.25">
      <c r="A267" s="112"/>
      <c r="B267" s="114"/>
      <c r="C267" s="106"/>
      <c r="D267" s="113"/>
      <c r="E267" s="108"/>
    </row>
    <row r="268" spans="1:5" x14ac:dyDescent="0.25">
      <c r="A268" s="112"/>
      <c r="B268" s="114"/>
      <c r="C268" s="106"/>
      <c r="D268" s="113"/>
      <c r="E268" s="108"/>
    </row>
    <row r="269" spans="1:5" x14ac:dyDescent="0.25">
      <c r="A269" s="112"/>
      <c r="B269" s="114"/>
      <c r="C269" s="106"/>
      <c r="D269" s="113"/>
      <c r="E269" s="108"/>
    </row>
    <row r="270" spans="1:5" x14ac:dyDescent="0.25">
      <c r="A270" s="112"/>
      <c r="B270" s="114"/>
      <c r="C270" s="106"/>
      <c r="D270" s="113"/>
      <c r="E270" s="108"/>
    </row>
    <row r="271" spans="1:5" ht="15.75" thickBot="1" x14ac:dyDescent="0.3">
      <c r="A271" s="96"/>
      <c r="B271" s="97"/>
      <c r="C271" s="98"/>
      <c r="D271" s="99"/>
      <c r="E271" s="100"/>
    </row>
    <row r="272" spans="1:5" x14ac:dyDescent="0.25"/>
  </sheetData>
  <sheetProtection algorithmName="SHA-512" hashValue="6Abkc4N//zsTYdkMa79ZLo1Oq/kh4bmuMXAjzoJGqdfjKszfYMU7M6urs5CmimI5GFIfgRcaIhWnB9Yisz3qXQ==" saltValue="KEjcTrW7JPltuM89tb9MXQ==" spinCount="100000" sheet="1"/>
  <mergeCells count="4">
    <mergeCell ref="A1:E1"/>
    <mergeCell ref="A3:E5"/>
    <mergeCell ref="A6:B6"/>
    <mergeCell ref="A7:B7"/>
  </mergeCells>
  <phoneticPr fontId="13" type="noConversion"/>
  <conditionalFormatting sqref="C2">
    <cfRule type="containsBlanks" dxfId="35" priority="3">
      <formula>LEN(TRIM(C2))=0</formula>
    </cfRule>
  </conditionalFormatting>
  <conditionalFormatting sqref="C7">
    <cfRule type="containsBlanks" dxfId="34" priority="5">
      <formula>LEN(TRIM(C7))=0</formula>
    </cfRule>
  </conditionalFormatting>
  <conditionalFormatting sqref="C6">
    <cfRule type="containsBlanks" dxfId="33" priority="4">
      <formula>LEN(TRIM(C6))=0</formula>
    </cfRule>
  </conditionalFormatting>
  <conditionalFormatting sqref="A9:E9">
    <cfRule type="containsBlanks" dxfId="32" priority="2">
      <formula>LEN(TRIM(A9))=0</formula>
    </cfRule>
  </conditionalFormatting>
  <conditionalFormatting sqref="A9:E271">
    <cfRule type="expression" dxfId="31" priority="1">
      <formula>$E9="Yes"</formula>
    </cfRule>
  </conditionalFormatting>
  <dataValidations count="1">
    <dataValidation type="list" allowBlank="1" showInputMessage="1" showErrorMessage="1" sqref="E9:E271" xr:uid="{5F56AA44-497A-4F15-B785-030F1D549CD6}">
      <formula1>"Yes,No"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162860-D6E4-4E62-80CB-50920DE80DAB}">
          <x14:formula1>
            <xm:f>'LEA List'!$A:$A</xm:f>
          </x14:formula1>
          <xm:sqref>C2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DC8D-2408-4844-9DD6-CAB2848C1891}">
  <sheetPr>
    <tabColor rgb="FFFF0000"/>
  </sheetPr>
  <dimension ref="A1:E152"/>
  <sheetViews>
    <sheetView workbookViewId="0">
      <selection activeCell="C28" sqref="C28"/>
    </sheetView>
  </sheetViews>
  <sheetFormatPr defaultRowHeight="15" x14ac:dyDescent="0.25"/>
  <cols>
    <col min="1" max="2" width="49.28515625" bestFit="1" customWidth="1"/>
    <col min="3" max="3" width="12.42578125" bestFit="1" customWidth="1"/>
    <col min="4" max="4" width="25.5703125" bestFit="1" customWidth="1"/>
    <col min="5" max="5" width="20.7109375" bestFit="1" customWidth="1"/>
  </cols>
  <sheetData>
    <row r="1" spans="1:5" x14ac:dyDescent="0.25">
      <c r="A1" s="10" t="s">
        <v>1</v>
      </c>
      <c r="B1" s="10" t="s">
        <v>33</v>
      </c>
      <c r="C1" s="10" t="s">
        <v>34</v>
      </c>
      <c r="D1" s="10" t="s">
        <v>35</v>
      </c>
      <c r="E1" s="10" t="s">
        <v>36</v>
      </c>
    </row>
    <row r="2" spans="1:5" x14ac:dyDescent="0.25">
      <c r="A2" t="s">
        <v>37</v>
      </c>
      <c r="B2" t="s">
        <v>37</v>
      </c>
      <c r="C2" t="s">
        <v>38</v>
      </c>
      <c r="D2" t="s">
        <v>39</v>
      </c>
      <c r="E2" t="str">
        <f>"985"</f>
        <v>985</v>
      </c>
    </row>
    <row r="3" spans="1:5" x14ac:dyDescent="0.25">
      <c r="A3" t="s">
        <v>40</v>
      </c>
      <c r="B3" t="s">
        <v>41</v>
      </c>
      <c r="C3" t="s">
        <v>42</v>
      </c>
      <c r="D3" t="s">
        <v>43</v>
      </c>
      <c r="E3" t="str">
        <f>"171"</f>
        <v>171</v>
      </c>
    </row>
    <row r="4" spans="1:5" x14ac:dyDescent="0.25">
      <c r="A4" t="s">
        <v>44</v>
      </c>
      <c r="B4" t="s">
        <v>45</v>
      </c>
      <c r="C4" t="s">
        <v>46</v>
      </c>
      <c r="D4" t="s">
        <v>47</v>
      </c>
      <c r="E4" t="str">
        <f>"051"</f>
        <v>051</v>
      </c>
    </row>
    <row r="5" spans="1:5" x14ac:dyDescent="0.25">
      <c r="A5" t="s">
        <v>48</v>
      </c>
      <c r="B5" t="s">
        <v>48</v>
      </c>
      <c r="C5" t="s">
        <v>49</v>
      </c>
      <c r="D5" t="s">
        <v>50</v>
      </c>
      <c r="E5" t="str">
        <f>"961"</f>
        <v>961</v>
      </c>
    </row>
    <row r="6" spans="1:5" x14ac:dyDescent="0.25">
      <c r="A6" t="s">
        <v>51</v>
      </c>
      <c r="B6" t="s">
        <v>52</v>
      </c>
      <c r="C6" t="s">
        <v>53</v>
      </c>
      <c r="D6" t="s">
        <v>47</v>
      </c>
      <c r="E6" t="str">
        <f>"010"</f>
        <v>010</v>
      </c>
    </row>
    <row r="7" spans="1:5" x14ac:dyDescent="0.25">
      <c r="A7" t="s">
        <v>54</v>
      </c>
      <c r="B7" t="s">
        <v>55</v>
      </c>
      <c r="C7" t="s">
        <v>56</v>
      </c>
      <c r="D7" t="s">
        <v>43</v>
      </c>
      <c r="E7" t="str">
        <f>"793"</f>
        <v>793</v>
      </c>
    </row>
    <row r="8" spans="1:5" x14ac:dyDescent="0.25">
      <c r="A8" t="s">
        <v>57</v>
      </c>
      <c r="B8" t="s">
        <v>58</v>
      </c>
      <c r="C8" t="s">
        <v>59</v>
      </c>
      <c r="D8" t="s">
        <v>47</v>
      </c>
      <c r="E8" t="str">
        <f>"541"</f>
        <v>541</v>
      </c>
    </row>
    <row r="9" spans="1:5" x14ac:dyDescent="0.25">
      <c r="A9" t="s">
        <v>60</v>
      </c>
      <c r="B9" t="s">
        <v>61</v>
      </c>
      <c r="C9" t="s">
        <v>56</v>
      </c>
      <c r="D9" t="s">
        <v>43</v>
      </c>
      <c r="E9" t="str">
        <f>"794"</f>
        <v>794</v>
      </c>
    </row>
    <row r="10" spans="1:5" x14ac:dyDescent="0.25">
      <c r="A10" t="s">
        <v>62</v>
      </c>
      <c r="B10" t="s">
        <v>63</v>
      </c>
      <c r="C10" t="s">
        <v>64</v>
      </c>
      <c r="D10" t="s">
        <v>50</v>
      </c>
      <c r="E10" t="str">
        <f>"020"</f>
        <v>020</v>
      </c>
    </row>
    <row r="11" spans="1:5" x14ac:dyDescent="0.25">
      <c r="A11" t="s">
        <v>65</v>
      </c>
      <c r="B11" t="s">
        <v>66</v>
      </c>
      <c r="C11" t="s">
        <v>42</v>
      </c>
      <c r="D11" t="s">
        <v>43</v>
      </c>
      <c r="E11" t="str">
        <f>"172"</f>
        <v>172</v>
      </c>
    </row>
    <row r="12" spans="1:5" x14ac:dyDescent="0.25">
      <c r="A12" t="s">
        <v>67</v>
      </c>
      <c r="B12" t="s">
        <v>68</v>
      </c>
      <c r="C12" t="s">
        <v>69</v>
      </c>
      <c r="D12" t="s">
        <v>43</v>
      </c>
      <c r="E12" t="str">
        <f>"030"</f>
        <v>030</v>
      </c>
    </row>
    <row r="13" spans="1:5" x14ac:dyDescent="0.25">
      <c r="A13" t="s">
        <v>70</v>
      </c>
      <c r="B13" t="s">
        <v>71</v>
      </c>
      <c r="C13" t="s">
        <v>72</v>
      </c>
      <c r="D13" t="s">
        <v>50</v>
      </c>
      <c r="E13" t="str">
        <f>"040"</f>
        <v>040</v>
      </c>
    </row>
    <row r="14" spans="1:5" x14ac:dyDescent="0.25">
      <c r="A14" t="s">
        <v>73</v>
      </c>
      <c r="B14" t="s">
        <v>74</v>
      </c>
      <c r="C14" t="s">
        <v>46</v>
      </c>
      <c r="D14" t="s">
        <v>39</v>
      </c>
      <c r="E14" t="str">
        <f>"050"</f>
        <v>050</v>
      </c>
    </row>
    <row r="15" spans="1:5" x14ac:dyDescent="0.25">
      <c r="A15" t="s">
        <v>75</v>
      </c>
      <c r="B15" t="s">
        <v>76</v>
      </c>
      <c r="C15" t="s">
        <v>77</v>
      </c>
      <c r="D15" t="s">
        <v>43</v>
      </c>
      <c r="E15" t="str">
        <f>"274"</f>
        <v>274</v>
      </c>
    </row>
    <row r="16" spans="1:5" x14ac:dyDescent="0.25">
      <c r="A16" t="s">
        <v>78</v>
      </c>
      <c r="B16" t="s">
        <v>79</v>
      </c>
      <c r="C16" t="s">
        <v>80</v>
      </c>
      <c r="D16" t="s">
        <v>39</v>
      </c>
      <c r="E16" t="str">
        <f>"060"</f>
        <v>060</v>
      </c>
    </row>
    <row r="17" spans="1:5" x14ac:dyDescent="0.25">
      <c r="A17" t="s">
        <v>81</v>
      </c>
      <c r="B17" t="s">
        <v>82</v>
      </c>
      <c r="C17" t="s">
        <v>83</v>
      </c>
      <c r="D17" t="s">
        <v>47</v>
      </c>
      <c r="E17" t="str">
        <f>"821"</f>
        <v>821</v>
      </c>
    </row>
    <row r="18" spans="1:5" x14ac:dyDescent="0.25">
      <c r="A18" t="s">
        <v>84</v>
      </c>
      <c r="B18" t="s">
        <v>85</v>
      </c>
      <c r="C18" t="s">
        <v>86</v>
      </c>
      <c r="D18" t="s">
        <v>47</v>
      </c>
      <c r="E18" t="str">
        <f>"070"</f>
        <v>070</v>
      </c>
    </row>
    <row r="19" spans="1:5" x14ac:dyDescent="0.25">
      <c r="A19" t="s">
        <v>87</v>
      </c>
      <c r="B19" t="s">
        <v>88</v>
      </c>
      <c r="C19" t="s">
        <v>89</v>
      </c>
      <c r="D19" t="s">
        <v>50</v>
      </c>
      <c r="E19" t="str">
        <f>"080"</f>
        <v>080</v>
      </c>
    </row>
    <row r="20" spans="1:5" x14ac:dyDescent="0.25">
      <c r="A20" t="s">
        <v>90</v>
      </c>
      <c r="B20" t="s">
        <v>91</v>
      </c>
      <c r="C20" t="s">
        <v>92</v>
      </c>
      <c r="E20" t="str">
        <f>"090"</f>
        <v>090</v>
      </c>
    </row>
    <row r="21" spans="1:5" x14ac:dyDescent="0.25">
      <c r="A21" t="s">
        <v>93</v>
      </c>
      <c r="B21" t="s">
        <v>94</v>
      </c>
      <c r="C21" t="s">
        <v>95</v>
      </c>
      <c r="D21" t="s">
        <v>47</v>
      </c>
      <c r="E21" t="str">
        <f>"100"</f>
        <v>100</v>
      </c>
    </row>
    <row r="22" spans="1:5" x14ac:dyDescent="0.25">
      <c r="A22" t="s">
        <v>96</v>
      </c>
      <c r="B22" t="s">
        <v>97</v>
      </c>
      <c r="C22" t="s">
        <v>98</v>
      </c>
      <c r="D22" t="s">
        <v>50</v>
      </c>
      <c r="E22" t="str">
        <f>"110"</f>
        <v>110</v>
      </c>
    </row>
    <row r="23" spans="1:5" x14ac:dyDescent="0.25">
      <c r="A23" t="s">
        <v>99</v>
      </c>
      <c r="B23" t="s">
        <v>100</v>
      </c>
      <c r="C23" t="s">
        <v>101</v>
      </c>
      <c r="D23" t="s">
        <v>43</v>
      </c>
      <c r="E23" t="str">
        <f>"120"</f>
        <v>120</v>
      </c>
    </row>
    <row r="24" spans="1:5" x14ac:dyDescent="0.25">
      <c r="A24" t="s">
        <v>102</v>
      </c>
      <c r="B24" t="s">
        <v>103</v>
      </c>
      <c r="C24" t="s">
        <v>104</v>
      </c>
      <c r="D24" t="s">
        <v>47</v>
      </c>
      <c r="E24" t="str">
        <f>"130"</f>
        <v>130</v>
      </c>
    </row>
    <row r="25" spans="1:5" x14ac:dyDescent="0.25">
      <c r="A25" t="s">
        <v>105</v>
      </c>
      <c r="B25" t="s">
        <v>106</v>
      </c>
      <c r="C25" t="s">
        <v>107</v>
      </c>
      <c r="D25" t="s">
        <v>50</v>
      </c>
      <c r="E25" t="str">
        <f>"140"</f>
        <v>140</v>
      </c>
    </row>
    <row r="26" spans="1:5" x14ac:dyDescent="0.25">
      <c r="A26" t="s">
        <v>108</v>
      </c>
      <c r="B26" t="s">
        <v>109</v>
      </c>
      <c r="C26" t="s">
        <v>80</v>
      </c>
      <c r="D26" t="s">
        <v>47</v>
      </c>
      <c r="E26" t="str">
        <f>"061"</f>
        <v>061</v>
      </c>
    </row>
    <row r="27" spans="1:5" x14ac:dyDescent="0.25">
      <c r="A27" t="s">
        <v>110</v>
      </c>
      <c r="B27" t="s">
        <v>111</v>
      </c>
      <c r="C27" t="s">
        <v>53</v>
      </c>
      <c r="D27" t="s">
        <v>47</v>
      </c>
      <c r="E27" t="str">
        <f>"011"</f>
        <v>011</v>
      </c>
    </row>
    <row r="28" spans="1:5" x14ac:dyDescent="0.25">
      <c r="A28" t="s">
        <v>112</v>
      </c>
      <c r="B28" t="s">
        <v>113</v>
      </c>
      <c r="C28" t="s">
        <v>114</v>
      </c>
      <c r="D28" t="s">
        <v>47</v>
      </c>
      <c r="E28" t="str">
        <f>"150"</f>
        <v>150</v>
      </c>
    </row>
    <row r="29" spans="1:5" x14ac:dyDescent="0.25">
      <c r="A29" t="s">
        <v>115</v>
      </c>
      <c r="B29" t="s">
        <v>116</v>
      </c>
      <c r="C29" t="s">
        <v>117</v>
      </c>
      <c r="D29" t="s">
        <v>50</v>
      </c>
      <c r="E29" t="str">
        <f>"160"</f>
        <v>160</v>
      </c>
    </row>
    <row r="30" spans="1:5" x14ac:dyDescent="0.25">
      <c r="A30" t="s">
        <v>118</v>
      </c>
      <c r="B30" t="s">
        <v>119</v>
      </c>
      <c r="C30" t="s">
        <v>56</v>
      </c>
      <c r="D30" t="s">
        <v>43</v>
      </c>
      <c r="E30" t="str">
        <f>"795"</f>
        <v>795</v>
      </c>
    </row>
    <row r="31" spans="1:5" x14ac:dyDescent="0.25">
      <c r="A31" t="s">
        <v>120</v>
      </c>
      <c r="B31" t="s">
        <v>121</v>
      </c>
      <c r="C31" t="s">
        <v>42</v>
      </c>
      <c r="D31" t="s">
        <v>43</v>
      </c>
      <c r="E31" t="str">
        <f>"170"</f>
        <v>170</v>
      </c>
    </row>
    <row r="32" spans="1:5" x14ac:dyDescent="0.25">
      <c r="A32" t="s">
        <v>122</v>
      </c>
      <c r="B32" t="s">
        <v>123</v>
      </c>
      <c r="C32" t="s">
        <v>124</v>
      </c>
      <c r="D32" t="s">
        <v>50</v>
      </c>
      <c r="E32" t="str">
        <f>"180"</f>
        <v>180</v>
      </c>
    </row>
    <row r="33" spans="1:5" x14ac:dyDescent="0.25">
      <c r="A33" t="s">
        <v>125</v>
      </c>
      <c r="B33" t="s">
        <v>126</v>
      </c>
      <c r="C33" t="s">
        <v>38</v>
      </c>
      <c r="D33" t="s">
        <v>39</v>
      </c>
      <c r="E33" t="str">
        <f>"190"</f>
        <v>190</v>
      </c>
    </row>
    <row r="34" spans="1:5" x14ac:dyDescent="0.25">
      <c r="A34" t="s">
        <v>127</v>
      </c>
      <c r="B34" t="s">
        <v>128</v>
      </c>
      <c r="C34" t="s">
        <v>129</v>
      </c>
      <c r="D34" t="s">
        <v>47</v>
      </c>
      <c r="E34" t="str">
        <f>"721"</f>
        <v>721</v>
      </c>
    </row>
    <row r="35" spans="1:5" x14ac:dyDescent="0.25">
      <c r="A35" t="s">
        <v>130</v>
      </c>
      <c r="B35" t="s">
        <v>131</v>
      </c>
      <c r="C35" t="s">
        <v>132</v>
      </c>
      <c r="D35" t="s">
        <v>43</v>
      </c>
      <c r="E35" t="str">
        <f>"200"</f>
        <v>200</v>
      </c>
    </row>
    <row r="36" spans="1:5" x14ac:dyDescent="0.25">
      <c r="A36" t="s">
        <v>133</v>
      </c>
      <c r="B36" t="s">
        <v>134</v>
      </c>
      <c r="C36" t="s">
        <v>135</v>
      </c>
      <c r="D36" t="s">
        <v>50</v>
      </c>
      <c r="E36" t="str">
        <f>"210"</f>
        <v>210</v>
      </c>
    </row>
    <row r="37" spans="1:5" x14ac:dyDescent="0.25">
      <c r="A37" t="s">
        <v>136</v>
      </c>
      <c r="B37" t="s">
        <v>136</v>
      </c>
      <c r="C37" t="s">
        <v>38</v>
      </c>
      <c r="D37" t="s">
        <v>50</v>
      </c>
      <c r="E37" t="str">
        <f>"970"</f>
        <v>970</v>
      </c>
    </row>
    <row r="38" spans="1:5" x14ac:dyDescent="0.25">
      <c r="A38" t="s">
        <v>137</v>
      </c>
      <c r="B38" t="s">
        <v>137</v>
      </c>
      <c r="C38" t="s">
        <v>38</v>
      </c>
      <c r="D38" t="s">
        <v>50</v>
      </c>
      <c r="E38" t="str">
        <f>"971"</f>
        <v>971</v>
      </c>
    </row>
    <row r="39" spans="1:5" x14ac:dyDescent="0.25">
      <c r="A39" t="s">
        <v>138</v>
      </c>
      <c r="B39" t="s">
        <v>139</v>
      </c>
      <c r="C39" t="s">
        <v>140</v>
      </c>
      <c r="D39" t="s">
        <v>50</v>
      </c>
      <c r="E39" t="str">
        <f>"220"</f>
        <v>220</v>
      </c>
    </row>
    <row r="40" spans="1:5" x14ac:dyDescent="0.25">
      <c r="A40" t="s">
        <v>141</v>
      </c>
      <c r="B40" t="s">
        <v>142</v>
      </c>
      <c r="C40" t="s">
        <v>143</v>
      </c>
      <c r="D40" t="s">
        <v>43</v>
      </c>
      <c r="E40" t="str">
        <f>"230"</f>
        <v>230</v>
      </c>
    </row>
    <row r="41" spans="1:5" x14ac:dyDescent="0.25">
      <c r="A41" t="s">
        <v>144</v>
      </c>
      <c r="B41" t="s">
        <v>145</v>
      </c>
      <c r="C41" t="s">
        <v>143</v>
      </c>
      <c r="D41" t="s">
        <v>43</v>
      </c>
      <c r="E41" t="str">
        <f>"231"</f>
        <v>231</v>
      </c>
    </row>
    <row r="42" spans="1:5" x14ac:dyDescent="0.25">
      <c r="A42" t="s">
        <v>146</v>
      </c>
      <c r="B42" t="s">
        <v>147</v>
      </c>
      <c r="C42" t="s">
        <v>95</v>
      </c>
      <c r="D42" t="s">
        <v>47</v>
      </c>
      <c r="E42" t="str">
        <f>"101"</f>
        <v>101</v>
      </c>
    </row>
    <row r="43" spans="1:5" x14ac:dyDescent="0.25">
      <c r="A43" t="s">
        <v>148</v>
      </c>
      <c r="B43" t="s">
        <v>149</v>
      </c>
      <c r="C43" t="s">
        <v>59</v>
      </c>
      <c r="D43" t="s">
        <v>47</v>
      </c>
      <c r="E43" t="str">
        <f>"542"</f>
        <v>542</v>
      </c>
    </row>
    <row r="44" spans="1:5" x14ac:dyDescent="0.25">
      <c r="A44" t="s">
        <v>150</v>
      </c>
      <c r="B44" t="s">
        <v>150</v>
      </c>
      <c r="C44" t="s">
        <v>151</v>
      </c>
      <c r="D44" t="s">
        <v>43</v>
      </c>
      <c r="E44" t="str">
        <f>"240"</f>
        <v>240</v>
      </c>
    </row>
    <row r="45" spans="1:5" x14ac:dyDescent="0.25">
      <c r="A45" t="s">
        <v>152</v>
      </c>
      <c r="B45" t="s">
        <v>153</v>
      </c>
      <c r="C45" t="s">
        <v>154</v>
      </c>
      <c r="D45" t="s">
        <v>50</v>
      </c>
      <c r="E45" t="str">
        <f>"521"</f>
        <v>521</v>
      </c>
    </row>
    <row r="46" spans="1:5" x14ac:dyDescent="0.25">
      <c r="A46" t="s">
        <v>155</v>
      </c>
      <c r="B46" t="s">
        <v>156</v>
      </c>
      <c r="C46" t="s">
        <v>49</v>
      </c>
      <c r="D46" t="s">
        <v>50</v>
      </c>
      <c r="E46" t="str">
        <f>"250"</f>
        <v>250</v>
      </c>
    </row>
    <row r="47" spans="1:5" x14ac:dyDescent="0.25">
      <c r="A47" t="s">
        <v>157</v>
      </c>
      <c r="B47" t="s">
        <v>158</v>
      </c>
      <c r="C47" t="s">
        <v>159</v>
      </c>
      <c r="D47" t="s">
        <v>50</v>
      </c>
      <c r="E47" t="str">
        <f>"260"</f>
        <v>260</v>
      </c>
    </row>
    <row r="48" spans="1:5" x14ac:dyDescent="0.25">
      <c r="A48" t="s">
        <v>160</v>
      </c>
      <c r="B48" t="s">
        <v>160</v>
      </c>
      <c r="C48" t="s">
        <v>161</v>
      </c>
      <c r="D48" t="s">
        <v>50</v>
      </c>
      <c r="E48" t="str">
        <f>"941"</f>
        <v>941</v>
      </c>
    </row>
    <row r="49" spans="1:5" x14ac:dyDescent="0.25">
      <c r="A49" t="s">
        <v>162</v>
      </c>
      <c r="B49" t="s">
        <v>163</v>
      </c>
      <c r="C49" t="s">
        <v>56</v>
      </c>
      <c r="D49" t="s">
        <v>43</v>
      </c>
      <c r="E49" t="str">
        <f>"796"</f>
        <v>796</v>
      </c>
    </row>
    <row r="50" spans="1:5" x14ac:dyDescent="0.25">
      <c r="A50" t="s">
        <v>164</v>
      </c>
      <c r="B50" t="s">
        <v>165</v>
      </c>
      <c r="C50" t="s">
        <v>77</v>
      </c>
      <c r="D50" t="s">
        <v>43</v>
      </c>
      <c r="E50" t="str">
        <f>"275"</f>
        <v>275</v>
      </c>
    </row>
    <row r="51" spans="1:5" x14ac:dyDescent="0.25">
      <c r="A51" t="s">
        <v>166</v>
      </c>
      <c r="B51" t="s">
        <v>167</v>
      </c>
      <c r="C51" t="s">
        <v>168</v>
      </c>
      <c r="D51" t="s">
        <v>50</v>
      </c>
      <c r="E51" t="str">
        <f>"280"</f>
        <v>280</v>
      </c>
    </row>
    <row r="52" spans="1:5" x14ac:dyDescent="0.25">
      <c r="A52" t="s">
        <v>169</v>
      </c>
      <c r="B52" t="s">
        <v>170</v>
      </c>
      <c r="C52" t="s">
        <v>171</v>
      </c>
      <c r="D52" t="s">
        <v>47</v>
      </c>
      <c r="E52" t="str">
        <f>"290"</f>
        <v>290</v>
      </c>
    </row>
    <row r="53" spans="1:5" x14ac:dyDescent="0.25">
      <c r="A53" t="s">
        <v>172</v>
      </c>
      <c r="B53" t="s">
        <v>173</v>
      </c>
      <c r="C53" t="s">
        <v>174</v>
      </c>
      <c r="D53" t="s">
        <v>47</v>
      </c>
      <c r="E53" t="str">
        <f>"300"</f>
        <v>300</v>
      </c>
    </row>
    <row r="54" spans="1:5" x14ac:dyDescent="0.25">
      <c r="A54" t="s">
        <v>175</v>
      </c>
      <c r="B54" t="s">
        <v>176</v>
      </c>
      <c r="C54" t="s">
        <v>174</v>
      </c>
      <c r="D54" t="s">
        <v>47</v>
      </c>
      <c r="E54" t="str">
        <f>"301"</f>
        <v>301</v>
      </c>
    </row>
    <row r="55" spans="1:5" x14ac:dyDescent="0.25">
      <c r="A55" t="s">
        <v>177</v>
      </c>
      <c r="B55" t="s">
        <v>178</v>
      </c>
      <c r="C55" t="s">
        <v>179</v>
      </c>
      <c r="D55" t="s">
        <v>47</v>
      </c>
      <c r="E55" t="str">
        <f>"310"</f>
        <v>310</v>
      </c>
    </row>
    <row r="56" spans="1:5" x14ac:dyDescent="0.25">
      <c r="A56" t="s">
        <v>180</v>
      </c>
      <c r="B56" t="s">
        <v>181</v>
      </c>
      <c r="C56" t="s">
        <v>182</v>
      </c>
      <c r="D56" t="s">
        <v>39</v>
      </c>
      <c r="E56" t="str">
        <f>"320"</f>
        <v>320</v>
      </c>
    </row>
    <row r="57" spans="1:5" x14ac:dyDescent="0.25">
      <c r="A57" t="s">
        <v>183</v>
      </c>
      <c r="B57" t="s">
        <v>184</v>
      </c>
      <c r="C57" t="s">
        <v>185</v>
      </c>
      <c r="D57" t="s">
        <v>39</v>
      </c>
      <c r="E57" t="str">
        <f>"330"</f>
        <v>330</v>
      </c>
    </row>
    <row r="58" spans="1:5" x14ac:dyDescent="0.25">
      <c r="A58" t="s">
        <v>186</v>
      </c>
      <c r="B58" t="s">
        <v>187</v>
      </c>
      <c r="C58" t="s">
        <v>188</v>
      </c>
      <c r="D58" t="s">
        <v>47</v>
      </c>
      <c r="E58" t="str">
        <f>"340"</f>
        <v>340</v>
      </c>
    </row>
    <row r="59" spans="1:5" x14ac:dyDescent="0.25">
      <c r="A59" t="s">
        <v>189</v>
      </c>
      <c r="B59" t="s">
        <v>189</v>
      </c>
      <c r="C59" t="s">
        <v>190</v>
      </c>
      <c r="D59" t="s">
        <v>43</v>
      </c>
      <c r="E59" t="str">
        <f>"350"</f>
        <v>350</v>
      </c>
    </row>
    <row r="60" spans="1:5" x14ac:dyDescent="0.25">
      <c r="A60" t="s">
        <v>191</v>
      </c>
      <c r="B60" t="s">
        <v>192</v>
      </c>
      <c r="C60" t="s">
        <v>193</v>
      </c>
      <c r="D60" t="s">
        <v>43</v>
      </c>
      <c r="E60" t="str">
        <f>"360"</f>
        <v>360</v>
      </c>
    </row>
    <row r="61" spans="1:5" x14ac:dyDescent="0.25">
      <c r="A61" t="s">
        <v>194</v>
      </c>
      <c r="B61" t="s">
        <v>195</v>
      </c>
      <c r="C61" t="s">
        <v>196</v>
      </c>
      <c r="D61" t="s">
        <v>47</v>
      </c>
      <c r="E61" t="str">
        <f>"370"</f>
        <v>370</v>
      </c>
    </row>
    <row r="62" spans="1:5" x14ac:dyDescent="0.25">
      <c r="A62" t="s">
        <v>197</v>
      </c>
      <c r="B62" t="s">
        <v>198</v>
      </c>
      <c r="C62" t="s">
        <v>199</v>
      </c>
      <c r="D62" t="s">
        <v>43</v>
      </c>
      <c r="E62" t="str">
        <f>"380"</f>
        <v>380</v>
      </c>
    </row>
    <row r="63" spans="1:5" x14ac:dyDescent="0.25">
      <c r="A63" t="s">
        <v>200</v>
      </c>
      <c r="B63" t="s">
        <v>201</v>
      </c>
      <c r="C63" t="s">
        <v>202</v>
      </c>
      <c r="D63" t="s">
        <v>43</v>
      </c>
      <c r="E63" t="str">
        <f>"390"</f>
        <v>390</v>
      </c>
    </row>
    <row r="64" spans="1:5" x14ac:dyDescent="0.25">
      <c r="A64" t="s">
        <v>203</v>
      </c>
      <c r="B64" t="s">
        <v>204</v>
      </c>
      <c r="C64" t="s">
        <v>205</v>
      </c>
      <c r="D64" t="s">
        <v>43</v>
      </c>
      <c r="E64" t="str">
        <f>"400"</f>
        <v>400</v>
      </c>
    </row>
    <row r="65" spans="1:5" x14ac:dyDescent="0.25">
      <c r="A65" t="s">
        <v>206</v>
      </c>
      <c r="B65" t="s">
        <v>207</v>
      </c>
      <c r="C65" t="s">
        <v>208</v>
      </c>
      <c r="D65" t="s">
        <v>50</v>
      </c>
      <c r="E65" t="str">
        <f>"410"</f>
        <v>410</v>
      </c>
    </row>
    <row r="66" spans="1:5" x14ac:dyDescent="0.25">
      <c r="A66" t="s">
        <v>209</v>
      </c>
      <c r="B66" t="s">
        <v>210</v>
      </c>
      <c r="C66" t="s">
        <v>92</v>
      </c>
      <c r="D66" t="s">
        <v>43</v>
      </c>
      <c r="E66" t="str">
        <f>"092"</f>
        <v>092</v>
      </c>
    </row>
    <row r="67" spans="1:5" x14ac:dyDescent="0.25">
      <c r="A67" t="s">
        <v>211</v>
      </c>
      <c r="B67" t="s">
        <v>212</v>
      </c>
      <c r="C67" t="s">
        <v>213</v>
      </c>
      <c r="D67" t="s">
        <v>50</v>
      </c>
      <c r="E67" t="str">
        <f>"420"</f>
        <v>420</v>
      </c>
    </row>
    <row r="68" spans="1:5" x14ac:dyDescent="0.25">
      <c r="A68" t="s">
        <v>214</v>
      </c>
      <c r="B68" t="s">
        <v>214</v>
      </c>
      <c r="C68" t="s">
        <v>77</v>
      </c>
      <c r="D68" t="s">
        <v>43</v>
      </c>
      <c r="E68" t="str">
        <f>"271"</f>
        <v>271</v>
      </c>
    </row>
    <row r="69" spans="1:5" x14ac:dyDescent="0.25">
      <c r="A69" t="s">
        <v>215</v>
      </c>
      <c r="B69" t="s">
        <v>216</v>
      </c>
      <c r="C69" t="s">
        <v>217</v>
      </c>
      <c r="D69" t="s">
        <v>50</v>
      </c>
      <c r="E69" t="str">
        <f>"430"</f>
        <v>430</v>
      </c>
    </row>
    <row r="70" spans="1:5" x14ac:dyDescent="0.25">
      <c r="A70" t="s">
        <v>218</v>
      </c>
      <c r="B70" t="s">
        <v>218</v>
      </c>
      <c r="C70" t="s">
        <v>92</v>
      </c>
      <c r="D70" t="s">
        <v>43</v>
      </c>
      <c r="E70" t="str">
        <f>"093"</f>
        <v>093</v>
      </c>
    </row>
    <row r="71" spans="1:5" x14ac:dyDescent="0.25">
      <c r="A71" t="s">
        <v>219</v>
      </c>
      <c r="B71" t="s">
        <v>220</v>
      </c>
      <c r="C71" t="s">
        <v>221</v>
      </c>
      <c r="D71" t="s">
        <v>50</v>
      </c>
      <c r="E71" t="str">
        <f>"440"</f>
        <v>440</v>
      </c>
    </row>
    <row r="72" spans="1:5" x14ac:dyDescent="0.25">
      <c r="A72" t="s">
        <v>222</v>
      </c>
      <c r="B72" t="s">
        <v>223</v>
      </c>
      <c r="C72" t="s">
        <v>224</v>
      </c>
      <c r="D72" t="s">
        <v>47</v>
      </c>
      <c r="E72" t="str">
        <f>"450"</f>
        <v>450</v>
      </c>
    </row>
    <row r="73" spans="1:5" x14ac:dyDescent="0.25">
      <c r="A73" t="s">
        <v>225</v>
      </c>
      <c r="B73" t="s">
        <v>226</v>
      </c>
      <c r="C73" t="s">
        <v>227</v>
      </c>
      <c r="D73" t="s">
        <v>47</v>
      </c>
      <c r="E73" t="str">
        <f>"901"</f>
        <v>901</v>
      </c>
    </row>
    <row r="74" spans="1:5" x14ac:dyDescent="0.25">
      <c r="A74" t="s">
        <v>228</v>
      </c>
      <c r="B74" t="s">
        <v>229</v>
      </c>
      <c r="C74" t="s">
        <v>230</v>
      </c>
      <c r="D74" t="s">
        <v>47</v>
      </c>
      <c r="E74" t="str">
        <f>"460"</f>
        <v>460</v>
      </c>
    </row>
    <row r="75" spans="1:5" x14ac:dyDescent="0.25">
      <c r="A75" t="s">
        <v>231</v>
      </c>
      <c r="B75" t="s">
        <v>232</v>
      </c>
      <c r="C75" t="s">
        <v>83</v>
      </c>
      <c r="D75" t="s">
        <v>47</v>
      </c>
      <c r="E75" t="str">
        <f>"822"</f>
        <v>822</v>
      </c>
    </row>
    <row r="76" spans="1:5" x14ac:dyDescent="0.25">
      <c r="A76" t="s">
        <v>233</v>
      </c>
      <c r="B76" t="s">
        <v>234</v>
      </c>
      <c r="C76" t="s">
        <v>235</v>
      </c>
      <c r="D76" t="s">
        <v>39</v>
      </c>
      <c r="E76" t="str">
        <f>"470"</f>
        <v>470</v>
      </c>
    </row>
    <row r="77" spans="1:5" x14ac:dyDescent="0.25">
      <c r="A77" t="s">
        <v>236</v>
      </c>
      <c r="B77" t="s">
        <v>237</v>
      </c>
      <c r="C77" t="s">
        <v>238</v>
      </c>
      <c r="D77" t="s">
        <v>43</v>
      </c>
      <c r="E77" t="str">
        <f>"480"</f>
        <v>480</v>
      </c>
    </row>
    <row r="78" spans="1:5" x14ac:dyDescent="0.25">
      <c r="A78" t="s">
        <v>239</v>
      </c>
      <c r="B78" t="s">
        <v>240</v>
      </c>
      <c r="C78" t="s">
        <v>56</v>
      </c>
      <c r="D78" t="s">
        <v>43</v>
      </c>
      <c r="E78" t="str">
        <f>"797"</f>
        <v>797</v>
      </c>
    </row>
    <row r="79" spans="1:5" x14ac:dyDescent="0.25">
      <c r="A79" t="s">
        <v>241</v>
      </c>
      <c r="B79" t="s">
        <v>242</v>
      </c>
      <c r="C79" t="s">
        <v>243</v>
      </c>
      <c r="D79" t="s">
        <v>43</v>
      </c>
      <c r="E79" t="str">
        <f>"490"</f>
        <v>490</v>
      </c>
    </row>
    <row r="80" spans="1:5" x14ac:dyDescent="0.25">
      <c r="A80" t="s">
        <v>244</v>
      </c>
      <c r="B80" t="s">
        <v>245</v>
      </c>
      <c r="C80" t="s">
        <v>246</v>
      </c>
      <c r="D80" t="s">
        <v>50</v>
      </c>
      <c r="E80" t="str">
        <f>"500"</f>
        <v>500</v>
      </c>
    </row>
    <row r="81" spans="1:5" x14ac:dyDescent="0.25">
      <c r="A81" t="s">
        <v>247</v>
      </c>
      <c r="B81" t="s">
        <v>248</v>
      </c>
      <c r="C81" t="s">
        <v>249</v>
      </c>
      <c r="D81" t="s">
        <v>50</v>
      </c>
      <c r="E81" t="str">
        <f>"951"</f>
        <v>951</v>
      </c>
    </row>
    <row r="82" spans="1:5" x14ac:dyDescent="0.25">
      <c r="A82" t="s">
        <v>250</v>
      </c>
      <c r="B82" t="s">
        <v>251</v>
      </c>
      <c r="C82" t="s">
        <v>252</v>
      </c>
      <c r="D82" t="s">
        <v>47</v>
      </c>
      <c r="E82" t="str">
        <f>"531"</f>
        <v>531</v>
      </c>
    </row>
    <row r="83" spans="1:5" x14ac:dyDescent="0.25">
      <c r="A83" t="s">
        <v>253</v>
      </c>
      <c r="B83" t="s">
        <v>254</v>
      </c>
      <c r="C83" t="s">
        <v>255</v>
      </c>
      <c r="D83" t="s">
        <v>50</v>
      </c>
      <c r="E83" t="str">
        <f>"510"</f>
        <v>510</v>
      </c>
    </row>
    <row r="84" spans="1:5" x14ac:dyDescent="0.25">
      <c r="A84" t="s">
        <v>256</v>
      </c>
      <c r="B84" t="s">
        <v>257</v>
      </c>
      <c r="C84" t="s">
        <v>202</v>
      </c>
      <c r="D84" t="s">
        <v>43</v>
      </c>
      <c r="E84" t="str">
        <f>"391"</f>
        <v>391</v>
      </c>
    </row>
    <row r="85" spans="1:5" x14ac:dyDescent="0.25">
      <c r="A85" t="s">
        <v>258</v>
      </c>
      <c r="B85" t="s">
        <v>259</v>
      </c>
      <c r="C85" t="s">
        <v>154</v>
      </c>
      <c r="D85" t="s">
        <v>50</v>
      </c>
      <c r="E85" t="str">
        <f>"520"</f>
        <v>520</v>
      </c>
    </row>
    <row r="86" spans="1:5" x14ac:dyDescent="0.25">
      <c r="A86" t="s">
        <v>260</v>
      </c>
      <c r="B86" t="s">
        <v>261</v>
      </c>
      <c r="C86" t="s">
        <v>252</v>
      </c>
      <c r="D86" t="s">
        <v>47</v>
      </c>
      <c r="E86" t="str">
        <f>"530"</f>
        <v>530</v>
      </c>
    </row>
    <row r="87" spans="1:5" x14ac:dyDescent="0.25">
      <c r="A87" t="s">
        <v>262</v>
      </c>
      <c r="B87" t="s">
        <v>263</v>
      </c>
      <c r="C87" t="s">
        <v>264</v>
      </c>
      <c r="D87" t="s">
        <v>50</v>
      </c>
      <c r="E87" t="str">
        <f>"560"</f>
        <v>560</v>
      </c>
    </row>
    <row r="88" spans="1:5" x14ac:dyDescent="0.25">
      <c r="A88" t="s">
        <v>265</v>
      </c>
      <c r="B88" t="s">
        <v>266</v>
      </c>
      <c r="C88" t="s">
        <v>267</v>
      </c>
      <c r="D88" t="s">
        <v>39</v>
      </c>
      <c r="E88" t="str">
        <f>"570"</f>
        <v>570</v>
      </c>
    </row>
    <row r="89" spans="1:5" x14ac:dyDescent="0.25">
      <c r="A89" t="s">
        <v>268</v>
      </c>
      <c r="B89" t="s">
        <v>269</v>
      </c>
      <c r="C89" t="s">
        <v>117</v>
      </c>
      <c r="D89" t="s">
        <v>50</v>
      </c>
      <c r="E89" t="str">
        <f>"161"</f>
        <v>161</v>
      </c>
    </row>
    <row r="90" spans="1:5" x14ac:dyDescent="0.25">
      <c r="A90" t="s">
        <v>270</v>
      </c>
      <c r="B90" t="s">
        <v>271</v>
      </c>
      <c r="C90" t="s">
        <v>272</v>
      </c>
      <c r="D90" t="s">
        <v>47</v>
      </c>
      <c r="E90" t="str">
        <f>"580"</f>
        <v>580</v>
      </c>
    </row>
    <row r="91" spans="1:5" x14ac:dyDescent="0.25">
      <c r="A91" t="s">
        <v>273</v>
      </c>
      <c r="B91" t="s">
        <v>274</v>
      </c>
      <c r="C91" t="s">
        <v>275</v>
      </c>
      <c r="D91" t="s">
        <v>50</v>
      </c>
      <c r="E91" t="str">
        <f>"590"</f>
        <v>590</v>
      </c>
    </row>
    <row r="92" spans="1:5" x14ac:dyDescent="0.25">
      <c r="A92" t="s">
        <v>276</v>
      </c>
      <c r="B92" t="s">
        <v>277</v>
      </c>
      <c r="C92" t="s">
        <v>46</v>
      </c>
      <c r="D92" t="s">
        <v>47</v>
      </c>
      <c r="E92" t="str">
        <f>"052"</f>
        <v>052</v>
      </c>
    </row>
    <row r="93" spans="1:5" x14ac:dyDescent="0.25">
      <c r="A93" t="s">
        <v>278</v>
      </c>
      <c r="B93" t="s">
        <v>279</v>
      </c>
      <c r="C93" t="s">
        <v>280</v>
      </c>
      <c r="D93" t="s">
        <v>39</v>
      </c>
      <c r="E93" t="str">
        <f>"600"</f>
        <v>600</v>
      </c>
    </row>
    <row r="94" spans="1:5" x14ac:dyDescent="0.25">
      <c r="A94" t="s">
        <v>281</v>
      </c>
      <c r="B94" t="s">
        <v>282</v>
      </c>
      <c r="C94" t="s">
        <v>92</v>
      </c>
      <c r="D94" t="s">
        <v>43</v>
      </c>
      <c r="E94" t="str">
        <f>"094"</f>
        <v>094</v>
      </c>
    </row>
    <row r="95" spans="1:5" x14ac:dyDescent="0.25">
      <c r="A95" t="s">
        <v>283</v>
      </c>
      <c r="B95" t="s">
        <v>284</v>
      </c>
      <c r="C95" t="s">
        <v>59</v>
      </c>
      <c r="D95" t="s">
        <v>47</v>
      </c>
      <c r="E95" t="str">
        <f>"540"</f>
        <v>540</v>
      </c>
    </row>
    <row r="96" spans="1:5" x14ac:dyDescent="0.25">
      <c r="A96" t="s">
        <v>285</v>
      </c>
      <c r="B96" t="s">
        <v>286</v>
      </c>
      <c r="C96" t="s">
        <v>287</v>
      </c>
      <c r="D96" t="s">
        <v>43</v>
      </c>
      <c r="E96" t="str">
        <f>"550"</f>
        <v>550</v>
      </c>
    </row>
    <row r="97" spans="1:5" x14ac:dyDescent="0.25">
      <c r="A97" t="s">
        <v>288</v>
      </c>
      <c r="B97" t="s">
        <v>289</v>
      </c>
      <c r="C97" t="s">
        <v>290</v>
      </c>
      <c r="D97" t="s">
        <v>47</v>
      </c>
      <c r="E97" t="str">
        <f>"610"</f>
        <v>610</v>
      </c>
    </row>
    <row r="98" spans="1:5" x14ac:dyDescent="0.25">
      <c r="A98" t="s">
        <v>291</v>
      </c>
      <c r="B98" t="s">
        <v>292</v>
      </c>
      <c r="C98" t="s">
        <v>77</v>
      </c>
      <c r="D98" t="s">
        <v>43</v>
      </c>
      <c r="E98" t="str">
        <f>"272"</f>
        <v>272</v>
      </c>
    </row>
    <row r="99" spans="1:5" x14ac:dyDescent="0.25">
      <c r="A99" t="s">
        <v>293</v>
      </c>
      <c r="B99" t="s">
        <v>293</v>
      </c>
      <c r="C99" t="s">
        <v>56</v>
      </c>
      <c r="D99" t="s">
        <v>43</v>
      </c>
      <c r="E99" t="str">
        <f>"798"</f>
        <v>798</v>
      </c>
    </row>
    <row r="100" spans="1:5" x14ac:dyDescent="0.25">
      <c r="A100" t="s">
        <v>294</v>
      </c>
      <c r="B100" t="s">
        <v>295</v>
      </c>
      <c r="C100" t="s">
        <v>296</v>
      </c>
      <c r="D100" t="s">
        <v>47</v>
      </c>
      <c r="E100" t="str">
        <f>"620"</f>
        <v>620</v>
      </c>
    </row>
    <row r="101" spans="1:5" x14ac:dyDescent="0.25">
      <c r="A101" t="s">
        <v>297</v>
      </c>
      <c r="B101" t="s">
        <v>298</v>
      </c>
      <c r="C101" t="s">
        <v>299</v>
      </c>
      <c r="D101" t="s">
        <v>39</v>
      </c>
      <c r="E101" t="str">
        <f>"630"</f>
        <v>630</v>
      </c>
    </row>
    <row r="102" spans="1:5" x14ac:dyDescent="0.25">
      <c r="A102" t="s">
        <v>300</v>
      </c>
      <c r="B102" t="s">
        <v>301</v>
      </c>
      <c r="C102" t="s">
        <v>302</v>
      </c>
      <c r="D102" t="s">
        <v>50</v>
      </c>
      <c r="E102" t="str">
        <f>"640"</f>
        <v>640</v>
      </c>
    </row>
    <row r="103" spans="1:5" x14ac:dyDescent="0.25">
      <c r="A103" t="s">
        <v>303</v>
      </c>
      <c r="B103" t="s">
        <v>304</v>
      </c>
      <c r="C103" t="s">
        <v>305</v>
      </c>
      <c r="D103" t="s">
        <v>47</v>
      </c>
      <c r="E103" t="str">
        <f>"650"</f>
        <v>650</v>
      </c>
    </row>
    <row r="104" spans="1:5" x14ac:dyDescent="0.25">
      <c r="A104" t="s">
        <v>306</v>
      </c>
      <c r="B104" t="s">
        <v>307</v>
      </c>
      <c r="C104" t="s">
        <v>308</v>
      </c>
      <c r="D104" t="s">
        <v>50</v>
      </c>
      <c r="E104" t="str">
        <f>"751"</f>
        <v>751</v>
      </c>
    </row>
    <row r="105" spans="1:5" x14ac:dyDescent="0.25">
      <c r="A105" t="s">
        <v>309</v>
      </c>
      <c r="B105" t="s">
        <v>310</v>
      </c>
      <c r="C105" t="s">
        <v>114</v>
      </c>
      <c r="D105" t="s">
        <v>47</v>
      </c>
      <c r="E105" t="str">
        <f>"151"</f>
        <v>151</v>
      </c>
    </row>
    <row r="106" spans="1:5" x14ac:dyDescent="0.25">
      <c r="A106" t="s">
        <v>311</v>
      </c>
      <c r="B106" t="s">
        <v>312</v>
      </c>
      <c r="C106" t="s">
        <v>53</v>
      </c>
      <c r="D106" t="s">
        <v>47</v>
      </c>
      <c r="E106" t="str">
        <f>"012"</f>
        <v>012</v>
      </c>
    </row>
    <row r="107" spans="1:5" x14ac:dyDescent="0.25">
      <c r="A107" t="s">
        <v>313</v>
      </c>
      <c r="B107" t="s">
        <v>314</v>
      </c>
      <c r="C107" t="s">
        <v>315</v>
      </c>
      <c r="D107" t="s">
        <v>43</v>
      </c>
      <c r="E107" t="str">
        <f>"660"</f>
        <v>660</v>
      </c>
    </row>
    <row r="108" spans="1:5" x14ac:dyDescent="0.25">
      <c r="A108" t="s">
        <v>316</v>
      </c>
      <c r="B108" t="s">
        <v>317</v>
      </c>
      <c r="C108" t="s">
        <v>318</v>
      </c>
      <c r="D108" t="s">
        <v>47</v>
      </c>
      <c r="E108" t="str">
        <f>"761"</f>
        <v>761</v>
      </c>
    </row>
    <row r="109" spans="1:5" x14ac:dyDescent="0.25">
      <c r="A109" t="s">
        <v>319</v>
      </c>
      <c r="B109" t="s">
        <v>320</v>
      </c>
      <c r="C109" t="s">
        <v>321</v>
      </c>
      <c r="D109" t="s">
        <v>50</v>
      </c>
      <c r="E109" t="str">
        <f>"670"</f>
        <v>670</v>
      </c>
    </row>
    <row r="110" spans="1:5" x14ac:dyDescent="0.25">
      <c r="A110" t="s">
        <v>322</v>
      </c>
      <c r="B110" t="s">
        <v>323</v>
      </c>
      <c r="C110" t="s">
        <v>205</v>
      </c>
      <c r="D110" t="s">
        <v>43</v>
      </c>
      <c r="E110" t="str">
        <f>"401"</f>
        <v>401</v>
      </c>
    </row>
    <row r="111" spans="1:5" x14ac:dyDescent="0.25">
      <c r="A111" t="s">
        <v>324</v>
      </c>
      <c r="B111" t="s">
        <v>325</v>
      </c>
      <c r="C111" t="s">
        <v>326</v>
      </c>
      <c r="D111" t="s">
        <v>50</v>
      </c>
      <c r="E111" t="str">
        <f>"680"</f>
        <v>680</v>
      </c>
    </row>
    <row r="112" spans="1:5" x14ac:dyDescent="0.25">
      <c r="A112" t="s">
        <v>327</v>
      </c>
      <c r="B112" t="s">
        <v>328</v>
      </c>
      <c r="C112" t="s">
        <v>329</v>
      </c>
      <c r="D112" t="s">
        <v>50</v>
      </c>
      <c r="E112" t="str">
        <f>"690"</f>
        <v>690</v>
      </c>
    </row>
    <row r="113" spans="1:5" x14ac:dyDescent="0.25">
      <c r="A113" t="s">
        <v>330</v>
      </c>
      <c r="B113" t="s">
        <v>331</v>
      </c>
      <c r="C113" t="s">
        <v>332</v>
      </c>
      <c r="D113" t="s">
        <v>47</v>
      </c>
      <c r="E113" t="str">
        <f>"700"</f>
        <v>700</v>
      </c>
    </row>
    <row r="114" spans="1:5" x14ac:dyDescent="0.25">
      <c r="A114" t="s">
        <v>333</v>
      </c>
      <c r="B114" t="s">
        <v>334</v>
      </c>
      <c r="C114" t="s">
        <v>335</v>
      </c>
      <c r="D114" t="s">
        <v>39</v>
      </c>
      <c r="E114" t="str">
        <f>"710"</f>
        <v>710</v>
      </c>
    </row>
    <row r="115" spans="1:5" x14ac:dyDescent="0.25">
      <c r="A115" t="s">
        <v>336</v>
      </c>
      <c r="B115" t="s">
        <v>337</v>
      </c>
      <c r="C115" t="s">
        <v>129</v>
      </c>
      <c r="D115" t="s">
        <v>47</v>
      </c>
      <c r="E115" t="str">
        <f>"720"</f>
        <v>720</v>
      </c>
    </row>
    <row r="116" spans="1:5" x14ac:dyDescent="0.25">
      <c r="A116" t="s">
        <v>338</v>
      </c>
      <c r="B116" t="s">
        <v>339</v>
      </c>
      <c r="C116" t="s">
        <v>272</v>
      </c>
      <c r="D116" t="s">
        <v>47</v>
      </c>
      <c r="E116" t="str">
        <f>"581"</f>
        <v>581</v>
      </c>
    </row>
    <row r="117" spans="1:5" x14ac:dyDescent="0.25">
      <c r="A117" t="s">
        <v>340</v>
      </c>
      <c r="B117" t="s">
        <v>341</v>
      </c>
      <c r="C117" t="s">
        <v>342</v>
      </c>
      <c r="D117" t="s">
        <v>47</v>
      </c>
      <c r="E117" t="str">
        <f>"730"</f>
        <v>730</v>
      </c>
    </row>
    <row r="118" spans="1:5" x14ac:dyDescent="0.25">
      <c r="A118" t="s">
        <v>343</v>
      </c>
      <c r="B118" t="s">
        <v>344</v>
      </c>
      <c r="C118" t="s">
        <v>345</v>
      </c>
      <c r="D118" t="s">
        <v>39</v>
      </c>
      <c r="E118" t="str">
        <f>"740"</f>
        <v>740</v>
      </c>
    </row>
    <row r="119" spans="1:5" x14ac:dyDescent="0.25">
      <c r="A119" t="s">
        <v>346</v>
      </c>
      <c r="B119" t="s">
        <v>347</v>
      </c>
      <c r="C119" t="s">
        <v>196</v>
      </c>
      <c r="D119" t="s">
        <v>47</v>
      </c>
      <c r="E119" t="str">
        <f>"371"</f>
        <v>371</v>
      </c>
    </row>
    <row r="120" spans="1:5" x14ac:dyDescent="0.25">
      <c r="A120" t="s">
        <v>348</v>
      </c>
      <c r="B120" t="s">
        <v>349</v>
      </c>
      <c r="C120" t="s">
        <v>308</v>
      </c>
      <c r="D120" t="s">
        <v>39</v>
      </c>
      <c r="E120" t="str">
        <f>"750"</f>
        <v>750</v>
      </c>
    </row>
    <row r="121" spans="1:5" x14ac:dyDescent="0.25">
      <c r="A121" t="s">
        <v>350</v>
      </c>
      <c r="B121" t="s">
        <v>351</v>
      </c>
      <c r="C121" t="s">
        <v>318</v>
      </c>
      <c r="D121" t="s">
        <v>47</v>
      </c>
      <c r="E121" t="str">
        <f>"760"</f>
        <v>760</v>
      </c>
    </row>
    <row r="122" spans="1:5" x14ac:dyDescent="0.25">
      <c r="A122" t="s">
        <v>352</v>
      </c>
      <c r="B122" t="s">
        <v>353</v>
      </c>
      <c r="C122" t="s">
        <v>354</v>
      </c>
      <c r="D122" t="s">
        <v>47</v>
      </c>
      <c r="E122" t="str">
        <f>"770"</f>
        <v>770</v>
      </c>
    </row>
    <row r="123" spans="1:5" x14ac:dyDescent="0.25">
      <c r="A123" t="s">
        <v>355</v>
      </c>
      <c r="B123" t="s">
        <v>356</v>
      </c>
      <c r="C123" t="s">
        <v>357</v>
      </c>
      <c r="D123" t="s">
        <v>39</v>
      </c>
      <c r="E123" t="str">
        <f>"780"</f>
        <v>780</v>
      </c>
    </row>
    <row r="124" spans="1:5" x14ac:dyDescent="0.25">
      <c r="A124" t="s">
        <v>358</v>
      </c>
      <c r="B124" t="s">
        <v>359</v>
      </c>
      <c r="C124" t="s">
        <v>56</v>
      </c>
      <c r="D124" t="s">
        <v>39</v>
      </c>
      <c r="E124" t="str">
        <f>"792"</f>
        <v>792</v>
      </c>
    </row>
    <row r="125" spans="1:5" x14ac:dyDescent="0.25">
      <c r="A125" t="s">
        <v>360</v>
      </c>
      <c r="B125" t="s">
        <v>361</v>
      </c>
      <c r="C125" t="s">
        <v>362</v>
      </c>
      <c r="D125" t="s">
        <v>50</v>
      </c>
      <c r="E125" t="str">
        <f>"800"</f>
        <v>800</v>
      </c>
    </row>
    <row r="126" spans="1:5" x14ac:dyDescent="0.25">
      <c r="A126" t="s">
        <v>363</v>
      </c>
      <c r="B126" t="s">
        <v>364</v>
      </c>
      <c r="C126" t="s">
        <v>92</v>
      </c>
      <c r="D126" t="s">
        <v>43</v>
      </c>
      <c r="E126" t="str">
        <f>"095"</f>
        <v>095</v>
      </c>
    </row>
    <row r="127" spans="1:5" x14ac:dyDescent="0.25">
      <c r="A127" t="s">
        <v>365</v>
      </c>
      <c r="B127" t="s">
        <v>366</v>
      </c>
      <c r="C127" t="s">
        <v>367</v>
      </c>
      <c r="D127" t="s">
        <v>50</v>
      </c>
      <c r="E127" t="str">
        <f>"810"</f>
        <v>810</v>
      </c>
    </row>
    <row r="128" spans="1:5" x14ac:dyDescent="0.25">
      <c r="A128" t="s">
        <v>368</v>
      </c>
      <c r="B128" t="s">
        <v>369</v>
      </c>
      <c r="C128" t="s">
        <v>83</v>
      </c>
      <c r="D128" t="s">
        <v>39</v>
      </c>
      <c r="E128" t="str">
        <f>"820"</f>
        <v>820</v>
      </c>
    </row>
    <row r="129" spans="1:5" x14ac:dyDescent="0.25">
      <c r="A129" t="s">
        <v>370</v>
      </c>
      <c r="B129" t="s">
        <v>371</v>
      </c>
      <c r="C129" t="s">
        <v>372</v>
      </c>
      <c r="D129" t="s">
        <v>39</v>
      </c>
      <c r="E129" t="str">
        <f>"830"</f>
        <v>830</v>
      </c>
    </row>
    <row r="130" spans="1:5" x14ac:dyDescent="0.25">
      <c r="A130" t="s">
        <v>373</v>
      </c>
      <c r="B130" t="s">
        <v>374</v>
      </c>
      <c r="C130" t="s">
        <v>296</v>
      </c>
      <c r="D130" t="s">
        <v>47</v>
      </c>
      <c r="E130" t="str">
        <f>"621"</f>
        <v>621</v>
      </c>
    </row>
    <row r="131" spans="1:5" x14ac:dyDescent="0.25">
      <c r="A131" t="s">
        <v>375</v>
      </c>
      <c r="B131" t="s">
        <v>375</v>
      </c>
      <c r="C131" t="s">
        <v>38</v>
      </c>
      <c r="E131" t="str">
        <f>"000111000"</f>
        <v>000111000</v>
      </c>
    </row>
    <row r="132" spans="1:5" x14ac:dyDescent="0.25">
      <c r="A132" t="s">
        <v>376</v>
      </c>
      <c r="B132" t="s">
        <v>376</v>
      </c>
      <c r="C132" t="s">
        <v>38</v>
      </c>
      <c r="D132" t="s">
        <v>50</v>
      </c>
      <c r="E132" t="str">
        <f>"987"</f>
        <v>987</v>
      </c>
    </row>
    <row r="133" spans="1:5" x14ac:dyDescent="0.25">
      <c r="A133" t="s">
        <v>377</v>
      </c>
      <c r="B133" t="s">
        <v>377</v>
      </c>
      <c r="C133" t="s">
        <v>378</v>
      </c>
      <c r="D133" t="s">
        <v>50</v>
      </c>
      <c r="E133" t="str">
        <f>"963"</f>
        <v>963</v>
      </c>
    </row>
    <row r="134" spans="1:5" x14ac:dyDescent="0.25">
      <c r="A134" t="s">
        <v>379</v>
      </c>
      <c r="B134" t="s">
        <v>379</v>
      </c>
      <c r="C134" t="s">
        <v>378</v>
      </c>
      <c r="D134" t="s">
        <v>47</v>
      </c>
      <c r="E134" t="str">
        <f>"964"</f>
        <v>964</v>
      </c>
    </row>
    <row r="135" spans="1:5" x14ac:dyDescent="0.25">
      <c r="A135" t="s">
        <v>380</v>
      </c>
      <c r="B135" t="s">
        <v>380</v>
      </c>
      <c r="C135" t="s">
        <v>38</v>
      </c>
      <c r="D135" t="s">
        <v>50</v>
      </c>
      <c r="E135" t="str">
        <f>"986"</f>
        <v>986</v>
      </c>
    </row>
    <row r="136" spans="1:5" x14ac:dyDescent="0.25">
      <c r="A136" t="s">
        <v>381</v>
      </c>
      <c r="B136" t="s">
        <v>382</v>
      </c>
      <c r="C136" t="s">
        <v>383</v>
      </c>
      <c r="D136" t="s">
        <v>39</v>
      </c>
      <c r="E136" t="str">
        <f>"840"</f>
        <v>840</v>
      </c>
    </row>
    <row r="137" spans="1:5" x14ac:dyDescent="0.25">
      <c r="A137" t="s">
        <v>384</v>
      </c>
      <c r="B137" t="s">
        <v>385</v>
      </c>
      <c r="C137" t="s">
        <v>77</v>
      </c>
      <c r="D137" t="s">
        <v>43</v>
      </c>
      <c r="E137" t="str">
        <f>"273"</f>
        <v>273</v>
      </c>
    </row>
    <row r="138" spans="1:5" x14ac:dyDescent="0.25">
      <c r="A138" t="s">
        <v>386</v>
      </c>
      <c r="B138" t="s">
        <v>387</v>
      </c>
      <c r="C138" t="s">
        <v>388</v>
      </c>
      <c r="D138" t="s">
        <v>50</v>
      </c>
      <c r="E138" t="str">
        <f>"850"</f>
        <v>850</v>
      </c>
    </row>
    <row r="139" spans="1:5" x14ac:dyDescent="0.25">
      <c r="A139" t="s">
        <v>389</v>
      </c>
      <c r="B139" t="s">
        <v>390</v>
      </c>
      <c r="C139" t="s">
        <v>117</v>
      </c>
      <c r="D139" t="s">
        <v>50</v>
      </c>
      <c r="E139" t="str">
        <f>"162"</f>
        <v>162</v>
      </c>
    </row>
    <row r="140" spans="1:5" x14ac:dyDescent="0.25">
      <c r="A140" t="s">
        <v>391</v>
      </c>
      <c r="B140" t="s">
        <v>392</v>
      </c>
      <c r="C140" t="s">
        <v>393</v>
      </c>
      <c r="D140" t="s">
        <v>47</v>
      </c>
      <c r="E140" t="str">
        <f>"860"</f>
        <v>860</v>
      </c>
    </row>
    <row r="141" spans="1:5" x14ac:dyDescent="0.25">
      <c r="A141" t="s">
        <v>394</v>
      </c>
      <c r="B141" t="s">
        <v>395</v>
      </c>
      <c r="C141" t="s">
        <v>315</v>
      </c>
      <c r="D141" t="s">
        <v>43</v>
      </c>
      <c r="E141" t="str">
        <f>"661"</f>
        <v>661</v>
      </c>
    </row>
    <row r="142" spans="1:5" x14ac:dyDescent="0.25">
      <c r="A142" t="s">
        <v>396</v>
      </c>
      <c r="B142" t="s">
        <v>397</v>
      </c>
      <c r="C142" t="s">
        <v>398</v>
      </c>
      <c r="D142" t="s">
        <v>47</v>
      </c>
      <c r="E142" t="str">
        <f>"870"</f>
        <v>870</v>
      </c>
    </row>
    <row r="143" spans="1:5" x14ac:dyDescent="0.25">
      <c r="A143" t="s">
        <v>399</v>
      </c>
      <c r="B143" t="s">
        <v>400</v>
      </c>
      <c r="C143" t="s">
        <v>401</v>
      </c>
      <c r="D143" t="s">
        <v>50</v>
      </c>
      <c r="E143" t="str">
        <f>"880"</f>
        <v>880</v>
      </c>
    </row>
    <row r="144" spans="1:5" x14ac:dyDescent="0.25">
      <c r="A144" t="s">
        <v>402</v>
      </c>
      <c r="B144" t="s">
        <v>403</v>
      </c>
      <c r="C144" t="s">
        <v>404</v>
      </c>
      <c r="D144" t="s">
        <v>50</v>
      </c>
      <c r="E144" t="str">
        <f>"890"</f>
        <v>890</v>
      </c>
    </row>
    <row r="145" spans="1:5" x14ac:dyDescent="0.25">
      <c r="A145" t="s">
        <v>405</v>
      </c>
      <c r="B145" t="s">
        <v>406</v>
      </c>
      <c r="C145" t="s">
        <v>227</v>
      </c>
      <c r="D145" t="s">
        <v>47</v>
      </c>
      <c r="E145" t="str">
        <f>"900"</f>
        <v>900</v>
      </c>
    </row>
    <row r="146" spans="1:5" x14ac:dyDescent="0.25">
      <c r="A146" t="s">
        <v>407</v>
      </c>
      <c r="B146" t="s">
        <v>408</v>
      </c>
      <c r="C146" t="s">
        <v>409</v>
      </c>
      <c r="D146" t="s">
        <v>50</v>
      </c>
      <c r="E146" t="str">
        <f>"910"</f>
        <v>910</v>
      </c>
    </row>
    <row r="147" spans="1:5" x14ac:dyDescent="0.25">
      <c r="A147" t="s">
        <v>410</v>
      </c>
      <c r="B147" t="s">
        <v>411</v>
      </c>
      <c r="C147" t="s">
        <v>412</v>
      </c>
      <c r="D147" t="s">
        <v>43</v>
      </c>
      <c r="E147" t="str">
        <f>"920"</f>
        <v>920</v>
      </c>
    </row>
    <row r="148" spans="1:5" x14ac:dyDescent="0.25">
      <c r="A148" t="s">
        <v>413</v>
      </c>
      <c r="B148" t="s">
        <v>414</v>
      </c>
      <c r="C148" t="s">
        <v>92</v>
      </c>
      <c r="D148" t="s">
        <v>43</v>
      </c>
      <c r="E148" t="str">
        <f>"097"</f>
        <v>097</v>
      </c>
    </row>
    <row r="149" spans="1:5" x14ac:dyDescent="0.25">
      <c r="A149" t="s">
        <v>415</v>
      </c>
      <c r="B149" t="s">
        <v>415</v>
      </c>
      <c r="C149" t="s">
        <v>378</v>
      </c>
      <c r="D149" t="s">
        <v>43</v>
      </c>
      <c r="E149" t="str">
        <f>"960"</f>
        <v>960</v>
      </c>
    </row>
    <row r="150" spans="1:5" x14ac:dyDescent="0.25">
      <c r="A150" t="s">
        <v>416</v>
      </c>
      <c r="B150" t="s">
        <v>417</v>
      </c>
      <c r="C150" t="s">
        <v>418</v>
      </c>
      <c r="D150" t="s">
        <v>50</v>
      </c>
      <c r="E150" t="str">
        <f>"930"</f>
        <v>930</v>
      </c>
    </row>
    <row r="151" spans="1:5" x14ac:dyDescent="0.25">
      <c r="A151" t="s">
        <v>419</v>
      </c>
      <c r="B151" t="s">
        <v>420</v>
      </c>
      <c r="C151" t="s">
        <v>161</v>
      </c>
      <c r="D151" t="s">
        <v>39</v>
      </c>
      <c r="E151" t="str">
        <f>"940"</f>
        <v>940</v>
      </c>
    </row>
    <row r="152" spans="1:5" x14ac:dyDescent="0.25">
      <c r="A152" t="s">
        <v>421</v>
      </c>
      <c r="B152" t="s">
        <v>422</v>
      </c>
      <c r="C152" t="s">
        <v>249</v>
      </c>
      <c r="D152" t="s">
        <v>39</v>
      </c>
      <c r="E152" t="str">
        <f>"950"</f>
        <v>950</v>
      </c>
    </row>
  </sheetData>
  <sheetProtection algorithmName="SHA-512" hashValue="WwENG0XNwIU7kaohkEWM6+5pQU0ftyTPFajQ2Hvej3cugZA5P9xV+TMb4irAKuRqmoIIoa0McWh5vjG5ARFcag==" saltValue="f05Xy3cYGbFk/4NwFCQ3Rw==" spinCount="100000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2B21-9FBD-4F11-A251-1293205EF47B}">
  <sheetPr>
    <tabColor theme="8"/>
  </sheetPr>
  <dimension ref="A1:I271"/>
  <sheetViews>
    <sheetView showGridLines="0" zoomScaleNormal="100" workbookViewId="0">
      <pane xSplit="1" ySplit="7" topLeftCell="B8" activePane="bottomRight" state="frozenSplit"/>
      <selection pane="topRight" activeCell="F1" sqref="F1"/>
      <selection pane="bottomLeft" activeCell="A13" sqref="A13"/>
      <selection pane="bottomRight" activeCell="E7" sqref="E7"/>
    </sheetView>
  </sheetViews>
  <sheetFormatPr defaultRowHeight="12.75" x14ac:dyDescent="0.2"/>
  <cols>
    <col min="1" max="1" width="46.42578125" style="5" customWidth="1"/>
    <col min="2" max="2" width="28.5703125" style="31" customWidth="1"/>
    <col min="3" max="3" width="28.5703125" style="1" customWidth="1"/>
    <col min="4" max="4" width="17.85546875" style="1" customWidth="1"/>
    <col min="5" max="5" width="28.5703125" style="31" customWidth="1"/>
    <col min="6" max="6" width="28.5703125" style="1" customWidth="1"/>
    <col min="7" max="7" width="17.85546875" style="1" customWidth="1"/>
    <col min="8" max="8" width="28.5703125" style="1" customWidth="1"/>
    <col min="9" max="9" width="28.5703125" style="15" customWidth="1"/>
    <col min="10" max="16384" width="9.140625" style="1"/>
  </cols>
  <sheetData>
    <row r="1" spans="1:9" ht="28.5" customHeight="1" thickBot="1" x14ac:dyDescent="0.25">
      <c r="A1" s="136" t="s">
        <v>12</v>
      </c>
      <c r="B1" s="137"/>
      <c r="C1" s="137"/>
      <c r="D1" s="137"/>
      <c r="E1" s="137"/>
      <c r="F1" s="137"/>
      <c r="G1" s="137"/>
      <c r="H1" s="137"/>
      <c r="I1" s="138"/>
    </row>
    <row r="2" spans="1:9" ht="26.25" customHeight="1" thickBot="1" x14ac:dyDescent="0.25">
      <c r="B2" s="139" t="s">
        <v>429</v>
      </c>
      <c r="C2" s="140"/>
      <c r="D2" s="141"/>
      <c r="E2" s="142" t="s">
        <v>13</v>
      </c>
      <c r="F2" s="143"/>
      <c r="G2" s="144"/>
    </row>
    <row r="3" spans="1:9" ht="37.5" customHeight="1" x14ac:dyDescent="0.2">
      <c r="B3" s="145" t="s">
        <v>428</v>
      </c>
      <c r="C3" s="146"/>
      <c r="D3" s="68"/>
      <c r="E3" s="147" t="s">
        <v>14</v>
      </c>
      <c r="F3" s="148"/>
      <c r="G3" s="68"/>
    </row>
    <row r="4" spans="1:9" ht="26.25" customHeight="1" x14ac:dyDescent="0.2">
      <c r="B4" s="149" t="s">
        <v>427</v>
      </c>
      <c r="C4" s="150"/>
      <c r="D4" s="69"/>
      <c r="E4" s="151" t="s">
        <v>22</v>
      </c>
      <c r="F4" s="152"/>
      <c r="G4" s="70"/>
      <c r="H4" s="5"/>
    </row>
    <row r="5" spans="1:9" ht="26.25" customHeight="1" thickBot="1" x14ac:dyDescent="0.25">
      <c r="B5" s="130" t="s">
        <v>426</v>
      </c>
      <c r="C5" s="131"/>
      <c r="D5" s="7" t="e">
        <f>D3/D4</f>
        <v>#DIV/0!</v>
      </c>
      <c r="E5" s="132" t="s">
        <v>424</v>
      </c>
      <c r="F5" s="133"/>
      <c r="G5" s="7" t="e">
        <f>G3/G4</f>
        <v>#DIV/0!</v>
      </c>
    </row>
    <row r="6" spans="1:9" ht="26.25" customHeight="1" thickBot="1" x14ac:dyDescent="0.25">
      <c r="B6" s="134" t="s">
        <v>425</v>
      </c>
      <c r="C6" s="135"/>
      <c r="D6" s="135"/>
      <c r="E6" s="135"/>
      <c r="F6" s="135"/>
      <c r="G6" s="8" t="e">
        <f>IF($D$5&lt;$G$5,$D$5-$G$5,0)</f>
        <v>#DIV/0!</v>
      </c>
      <c r="H6" s="6"/>
    </row>
    <row r="7" spans="1:9" ht="39" thickBot="1" x14ac:dyDescent="0.25">
      <c r="A7" s="51" t="s">
        <v>434</v>
      </c>
      <c r="B7" s="42" t="s">
        <v>430</v>
      </c>
      <c r="C7" s="43" t="s">
        <v>431</v>
      </c>
      <c r="D7" s="44" t="s">
        <v>432</v>
      </c>
      <c r="E7" s="36" t="s">
        <v>15</v>
      </c>
      <c r="F7" s="37" t="s">
        <v>16</v>
      </c>
      <c r="G7" s="38" t="s">
        <v>433</v>
      </c>
      <c r="H7" s="51" t="s">
        <v>18</v>
      </c>
      <c r="I7" s="52" t="s">
        <v>19</v>
      </c>
    </row>
    <row r="8" spans="1:9" x14ac:dyDescent="0.2">
      <c r="A8" s="26" t="str">
        <f>IF('High-Poverty HIGH'!E9="yes",'High-Poverty HIGH'!A9,"")</f>
        <v/>
      </c>
      <c r="B8" s="71"/>
      <c r="C8" s="72"/>
      <c r="D8" s="2" t="e">
        <f>B8/C8</f>
        <v>#DIV/0!</v>
      </c>
      <c r="E8" s="78"/>
      <c r="F8" s="79"/>
      <c r="G8" s="2" t="e">
        <f>E8/F8</f>
        <v>#DIV/0!</v>
      </c>
      <c r="H8" s="3" t="e">
        <f>IF(G8&gt;D8,G8-D8,0)</f>
        <v>#DIV/0!</v>
      </c>
      <c r="I8" s="4" t="e">
        <f>IF(H8&lt;0.01,"Yes","No")</f>
        <v>#DIV/0!</v>
      </c>
    </row>
    <row r="9" spans="1:9" x14ac:dyDescent="0.2">
      <c r="A9" s="26" t="str">
        <f>IF('High-Poverty HIGH'!E10="yes",'High-Poverty HIGH'!A10,"")</f>
        <v/>
      </c>
      <c r="B9" s="73"/>
      <c r="C9" s="74"/>
      <c r="D9" s="2" t="e">
        <f t="shared" ref="D9:D72" si="0">B9/C9</f>
        <v>#DIV/0!</v>
      </c>
      <c r="E9" s="73"/>
      <c r="F9" s="74"/>
      <c r="G9" s="2" t="e">
        <f t="shared" ref="G9:G72" si="1">E9/F9</f>
        <v>#DIV/0!</v>
      </c>
      <c r="H9" s="3" t="e">
        <f t="shared" ref="H9:H72" si="2">IF(G9&gt;D9,G9-D9,0)</f>
        <v>#DIV/0!</v>
      </c>
      <c r="I9" s="4" t="e">
        <f t="shared" ref="I9:I72" si="3">IF(H9&lt;0.01,"Yes","No")</f>
        <v>#DIV/0!</v>
      </c>
    </row>
    <row r="10" spans="1:9" x14ac:dyDescent="0.2">
      <c r="A10" s="26" t="str">
        <f>IF('High-Poverty HIGH'!E11="yes",'High-Poverty HIGH'!A11,"")</f>
        <v/>
      </c>
      <c r="B10" s="73"/>
      <c r="C10" s="74"/>
      <c r="D10" s="2" t="e">
        <f t="shared" si="0"/>
        <v>#DIV/0!</v>
      </c>
      <c r="E10" s="73"/>
      <c r="F10" s="74"/>
      <c r="G10" s="2" t="e">
        <f t="shared" si="1"/>
        <v>#DIV/0!</v>
      </c>
      <c r="H10" s="3" t="e">
        <f t="shared" si="2"/>
        <v>#DIV/0!</v>
      </c>
      <c r="I10" s="4" t="e">
        <f t="shared" si="3"/>
        <v>#DIV/0!</v>
      </c>
    </row>
    <row r="11" spans="1:9" x14ac:dyDescent="0.2">
      <c r="A11" s="26" t="str">
        <f>IF('High-Poverty HIGH'!E12="yes",'High-Poverty HIGH'!A12,"")</f>
        <v/>
      </c>
      <c r="B11" s="73"/>
      <c r="C11" s="74"/>
      <c r="D11" s="2" t="e">
        <f t="shared" si="0"/>
        <v>#DIV/0!</v>
      </c>
      <c r="E11" s="73"/>
      <c r="F11" s="74"/>
      <c r="G11" s="2" t="e">
        <f t="shared" si="1"/>
        <v>#DIV/0!</v>
      </c>
      <c r="H11" s="3" t="e">
        <f t="shared" si="2"/>
        <v>#DIV/0!</v>
      </c>
      <c r="I11" s="4" t="e">
        <f t="shared" si="3"/>
        <v>#DIV/0!</v>
      </c>
    </row>
    <row r="12" spans="1:9" x14ac:dyDescent="0.2">
      <c r="A12" s="26" t="str">
        <f>IF('High-Poverty HIGH'!E13="yes",'High-Poverty HIGH'!A13,"")</f>
        <v/>
      </c>
      <c r="B12" s="75"/>
      <c r="C12" s="74"/>
      <c r="D12" s="2" t="e">
        <f t="shared" si="0"/>
        <v>#DIV/0!</v>
      </c>
      <c r="E12" s="75"/>
      <c r="F12" s="74"/>
      <c r="G12" s="2" t="e">
        <f t="shared" si="1"/>
        <v>#DIV/0!</v>
      </c>
      <c r="H12" s="3" t="e">
        <f t="shared" si="2"/>
        <v>#DIV/0!</v>
      </c>
      <c r="I12" s="4" t="e">
        <f t="shared" si="3"/>
        <v>#DIV/0!</v>
      </c>
    </row>
    <row r="13" spans="1:9" x14ac:dyDescent="0.2">
      <c r="A13" s="26" t="str">
        <f>IF('High-Poverty HIGH'!E14="yes",'High-Poverty HIGH'!A14,"")</f>
        <v/>
      </c>
      <c r="B13" s="75"/>
      <c r="C13" s="74"/>
      <c r="D13" s="2" t="e">
        <f t="shared" si="0"/>
        <v>#DIV/0!</v>
      </c>
      <c r="E13" s="75"/>
      <c r="F13" s="74"/>
      <c r="G13" s="2" t="e">
        <f t="shared" si="1"/>
        <v>#DIV/0!</v>
      </c>
      <c r="H13" s="3" t="e">
        <f t="shared" si="2"/>
        <v>#DIV/0!</v>
      </c>
      <c r="I13" s="4" t="e">
        <f t="shared" si="3"/>
        <v>#DIV/0!</v>
      </c>
    </row>
    <row r="14" spans="1:9" x14ac:dyDescent="0.2">
      <c r="A14" s="26" t="str">
        <f>IF('High-Poverty HIGH'!E15="yes",'High-Poverty HIGH'!A15,"")</f>
        <v/>
      </c>
      <c r="B14" s="75"/>
      <c r="C14" s="74"/>
      <c r="D14" s="2" t="e">
        <f t="shared" si="0"/>
        <v>#DIV/0!</v>
      </c>
      <c r="E14" s="75"/>
      <c r="F14" s="74"/>
      <c r="G14" s="2" t="e">
        <f t="shared" si="1"/>
        <v>#DIV/0!</v>
      </c>
      <c r="H14" s="3" t="e">
        <f t="shared" si="2"/>
        <v>#DIV/0!</v>
      </c>
      <c r="I14" s="4" t="e">
        <f t="shared" si="3"/>
        <v>#DIV/0!</v>
      </c>
    </row>
    <row r="15" spans="1:9" x14ac:dyDescent="0.2">
      <c r="A15" s="26" t="str">
        <f>IF('High-Poverty HIGH'!E16="yes",'High-Poverty HIGH'!A16,"")</f>
        <v/>
      </c>
      <c r="B15" s="75"/>
      <c r="C15" s="74"/>
      <c r="D15" s="2" t="e">
        <f t="shared" si="0"/>
        <v>#DIV/0!</v>
      </c>
      <c r="E15" s="75"/>
      <c r="F15" s="74"/>
      <c r="G15" s="2" t="e">
        <f t="shared" si="1"/>
        <v>#DIV/0!</v>
      </c>
      <c r="H15" s="3" t="e">
        <f t="shared" si="2"/>
        <v>#DIV/0!</v>
      </c>
      <c r="I15" s="4" t="e">
        <f t="shared" si="3"/>
        <v>#DIV/0!</v>
      </c>
    </row>
    <row r="16" spans="1:9" x14ac:dyDescent="0.2">
      <c r="A16" s="26" t="str">
        <f>IF('High-Poverty HIGH'!E17="yes",'High-Poverty HIGH'!A17,"")</f>
        <v/>
      </c>
      <c r="B16" s="75"/>
      <c r="C16" s="74"/>
      <c r="D16" s="2" t="e">
        <f t="shared" si="0"/>
        <v>#DIV/0!</v>
      </c>
      <c r="E16" s="75"/>
      <c r="F16" s="74"/>
      <c r="G16" s="2" t="e">
        <f t="shared" si="1"/>
        <v>#DIV/0!</v>
      </c>
      <c r="H16" s="3" t="e">
        <f t="shared" si="2"/>
        <v>#DIV/0!</v>
      </c>
      <c r="I16" s="4" t="e">
        <f t="shared" si="3"/>
        <v>#DIV/0!</v>
      </c>
    </row>
    <row r="17" spans="1:9" x14ac:dyDescent="0.2">
      <c r="A17" s="26" t="str">
        <f>IF('High-Poverty HIGH'!E18="yes",'High-Poverty HIGH'!A18,"")</f>
        <v/>
      </c>
      <c r="B17" s="75"/>
      <c r="C17" s="74"/>
      <c r="D17" s="2" t="e">
        <f t="shared" si="0"/>
        <v>#DIV/0!</v>
      </c>
      <c r="E17" s="75"/>
      <c r="F17" s="74"/>
      <c r="G17" s="2" t="e">
        <f t="shared" si="1"/>
        <v>#DIV/0!</v>
      </c>
      <c r="H17" s="3" t="e">
        <f t="shared" si="2"/>
        <v>#DIV/0!</v>
      </c>
      <c r="I17" s="4" t="e">
        <f t="shared" si="3"/>
        <v>#DIV/0!</v>
      </c>
    </row>
    <row r="18" spans="1:9" x14ac:dyDescent="0.2">
      <c r="A18" s="26" t="str">
        <f>IF('High-Poverty HIGH'!E19="yes",'High-Poverty HIGH'!A19,"")</f>
        <v/>
      </c>
      <c r="B18" s="75"/>
      <c r="C18" s="74"/>
      <c r="D18" s="2" t="e">
        <f t="shared" si="0"/>
        <v>#DIV/0!</v>
      </c>
      <c r="E18" s="75"/>
      <c r="F18" s="74"/>
      <c r="G18" s="2" t="e">
        <f t="shared" si="1"/>
        <v>#DIV/0!</v>
      </c>
      <c r="H18" s="3" t="e">
        <f t="shared" si="2"/>
        <v>#DIV/0!</v>
      </c>
      <c r="I18" s="4" t="e">
        <f t="shared" si="3"/>
        <v>#DIV/0!</v>
      </c>
    </row>
    <row r="19" spans="1:9" x14ac:dyDescent="0.2">
      <c r="A19" s="26" t="str">
        <f>IF('High-Poverty HIGH'!E20="yes",'High-Poverty HIGH'!A20,"")</f>
        <v/>
      </c>
      <c r="B19" s="75"/>
      <c r="C19" s="74"/>
      <c r="D19" s="2" t="e">
        <f t="shared" si="0"/>
        <v>#DIV/0!</v>
      </c>
      <c r="E19" s="75"/>
      <c r="F19" s="74"/>
      <c r="G19" s="2" t="e">
        <f t="shared" si="1"/>
        <v>#DIV/0!</v>
      </c>
      <c r="H19" s="3" t="e">
        <f t="shared" si="2"/>
        <v>#DIV/0!</v>
      </c>
      <c r="I19" s="4" t="e">
        <f t="shared" si="3"/>
        <v>#DIV/0!</v>
      </c>
    </row>
    <row r="20" spans="1:9" x14ac:dyDescent="0.2">
      <c r="A20" s="26" t="str">
        <f>IF('High-Poverty HIGH'!E21="yes",'High-Poverty HIGH'!A21,"")</f>
        <v/>
      </c>
      <c r="B20" s="75"/>
      <c r="C20" s="74"/>
      <c r="D20" s="2" t="e">
        <f t="shared" si="0"/>
        <v>#DIV/0!</v>
      </c>
      <c r="E20" s="75"/>
      <c r="F20" s="74"/>
      <c r="G20" s="2" t="e">
        <f t="shared" si="1"/>
        <v>#DIV/0!</v>
      </c>
      <c r="H20" s="3" t="e">
        <f t="shared" si="2"/>
        <v>#DIV/0!</v>
      </c>
      <c r="I20" s="4" t="e">
        <f t="shared" si="3"/>
        <v>#DIV/0!</v>
      </c>
    </row>
    <row r="21" spans="1:9" x14ac:dyDescent="0.2">
      <c r="A21" s="26" t="str">
        <f>IF('High-Poverty HIGH'!E22="yes",'High-Poverty HIGH'!A22,"")</f>
        <v/>
      </c>
      <c r="B21" s="75"/>
      <c r="C21" s="74"/>
      <c r="D21" s="2" t="e">
        <f t="shared" si="0"/>
        <v>#DIV/0!</v>
      </c>
      <c r="E21" s="75"/>
      <c r="F21" s="74"/>
      <c r="G21" s="2" t="e">
        <f t="shared" si="1"/>
        <v>#DIV/0!</v>
      </c>
      <c r="H21" s="3" t="e">
        <f t="shared" si="2"/>
        <v>#DIV/0!</v>
      </c>
      <c r="I21" s="4" t="e">
        <f t="shared" si="3"/>
        <v>#DIV/0!</v>
      </c>
    </row>
    <row r="22" spans="1:9" x14ac:dyDescent="0.2">
      <c r="A22" s="26" t="str">
        <f>IF('High-Poverty HIGH'!E23="yes",'High-Poverty HIGH'!A23,"")</f>
        <v/>
      </c>
      <c r="B22" s="75"/>
      <c r="C22" s="74"/>
      <c r="D22" s="2" t="e">
        <f t="shared" si="0"/>
        <v>#DIV/0!</v>
      </c>
      <c r="E22" s="75"/>
      <c r="F22" s="74"/>
      <c r="G22" s="2" t="e">
        <f t="shared" si="1"/>
        <v>#DIV/0!</v>
      </c>
      <c r="H22" s="3" t="e">
        <f t="shared" si="2"/>
        <v>#DIV/0!</v>
      </c>
      <c r="I22" s="4" t="e">
        <f t="shared" si="3"/>
        <v>#DIV/0!</v>
      </c>
    </row>
    <row r="23" spans="1:9" x14ac:dyDescent="0.2">
      <c r="A23" s="26" t="str">
        <f>IF('High-Poverty HIGH'!E24="yes",'High-Poverty HIGH'!A24,"")</f>
        <v/>
      </c>
      <c r="B23" s="75"/>
      <c r="C23" s="74"/>
      <c r="D23" s="2" t="e">
        <f t="shared" si="0"/>
        <v>#DIV/0!</v>
      </c>
      <c r="E23" s="75"/>
      <c r="F23" s="74"/>
      <c r="G23" s="2" t="e">
        <f t="shared" si="1"/>
        <v>#DIV/0!</v>
      </c>
      <c r="H23" s="3" t="e">
        <f t="shared" si="2"/>
        <v>#DIV/0!</v>
      </c>
      <c r="I23" s="4" t="e">
        <f t="shared" si="3"/>
        <v>#DIV/0!</v>
      </c>
    </row>
    <row r="24" spans="1:9" x14ac:dyDescent="0.2">
      <c r="A24" s="26" t="str">
        <f>IF('High-Poverty HIGH'!E25="yes",'High-Poverty HIGH'!A25,"")</f>
        <v/>
      </c>
      <c r="B24" s="75"/>
      <c r="C24" s="74"/>
      <c r="D24" s="2" t="e">
        <f t="shared" si="0"/>
        <v>#DIV/0!</v>
      </c>
      <c r="E24" s="75"/>
      <c r="F24" s="74"/>
      <c r="G24" s="2" t="e">
        <f t="shared" si="1"/>
        <v>#DIV/0!</v>
      </c>
      <c r="H24" s="3" t="e">
        <f t="shared" si="2"/>
        <v>#DIV/0!</v>
      </c>
      <c r="I24" s="4" t="e">
        <f t="shared" si="3"/>
        <v>#DIV/0!</v>
      </c>
    </row>
    <row r="25" spans="1:9" x14ac:dyDescent="0.2">
      <c r="A25" s="26" t="str">
        <f>IF('High-Poverty HIGH'!E26="yes",'High-Poverty HIGH'!A26,"")</f>
        <v/>
      </c>
      <c r="B25" s="75"/>
      <c r="C25" s="74"/>
      <c r="D25" s="2" t="e">
        <f t="shared" si="0"/>
        <v>#DIV/0!</v>
      </c>
      <c r="E25" s="75"/>
      <c r="F25" s="74"/>
      <c r="G25" s="2" t="e">
        <f t="shared" si="1"/>
        <v>#DIV/0!</v>
      </c>
      <c r="H25" s="3" t="e">
        <f t="shared" si="2"/>
        <v>#DIV/0!</v>
      </c>
      <c r="I25" s="4" t="e">
        <f t="shared" si="3"/>
        <v>#DIV/0!</v>
      </c>
    </row>
    <row r="26" spans="1:9" x14ac:dyDescent="0.2">
      <c r="A26" s="26" t="str">
        <f>IF('High-Poverty HIGH'!E27="yes",'High-Poverty HIGH'!A27,"")</f>
        <v/>
      </c>
      <c r="B26" s="75"/>
      <c r="C26" s="74"/>
      <c r="D26" s="2" t="e">
        <f t="shared" si="0"/>
        <v>#DIV/0!</v>
      </c>
      <c r="E26" s="75"/>
      <c r="F26" s="74"/>
      <c r="G26" s="2" t="e">
        <f t="shared" si="1"/>
        <v>#DIV/0!</v>
      </c>
      <c r="H26" s="3" t="e">
        <f t="shared" si="2"/>
        <v>#DIV/0!</v>
      </c>
      <c r="I26" s="4" t="e">
        <f t="shared" si="3"/>
        <v>#DIV/0!</v>
      </c>
    </row>
    <row r="27" spans="1:9" x14ac:dyDescent="0.2">
      <c r="A27" s="26" t="str">
        <f>IF('High-Poverty HIGH'!E28="yes",'High-Poverty HIGH'!A28,"")</f>
        <v/>
      </c>
      <c r="B27" s="75"/>
      <c r="C27" s="74"/>
      <c r="D27" s="2" t="e">
        <f t="shared" si="0"/>
        <v>#DIV/0!</v>
      </c>
      <c r="E27" s="75"/>
      <c r="F27" s="74"/>
      <c r="G27" s="2" t="e">
        <f t="shared" si="1"/>
        <v>#DIV/0!</v>
      </c>
      <c r="H27" s="3" t="e">
        <f t="shared" si="2"/>
        <v>#DIV/0!</v>
      </c>
      <c r="I27" s="4" t="e">
        <f t="shared" si="3"/>
        <v>#DIV/0!</v>
      </c>
    </row>
    <row r="28" spans="1:9" x14ac:dyDescent="0.2">
      <c r="A28" s="26" t="str">
        <f>IF('High-Poverty HIGH'!E29="yes",'High-Poverty HIGH'!A29,"")</f>
        <v/>
      </c>
      <c r="B28" s="75"/>
      <c r="C28" s="74"/>
      <c r="D28" s="2" t="e">
        <f t="shared" si="0"/>
        <v>#DIV/0!</v>
      </c>
      <c r="E28" s="75"/>
      <c r="F28" s="74"/>
      <c r="G28" s="2" t="e">
        <f t="shared" si="1"/>
        <v>#DIV/0!</v>
      </c>
      <c r="H28" s="3" t="e">
        <f t="shared" si="2"/>
        <v>#DIV/0!</v>
      </c>
      <c r="I28" s="4" t="e">
        <f t="shared" si="3"/>
        <v>#DIV/0!</v>
      </c>
    </row>
    <row r="29" spans="1:9" x14ac:dyDescent="0.2">
      <c r="A29" s="26" t="str">
        <f>IF('High-Poverty HIGH'!E30="yes",'High-Poverty HIGH'!A30,"")</f>
        <v/>
      </c>
      <c r="B29" s="75"/>
      <c r="C29" s="74"/>
      <c r="D29" s="2" t="e">
        <f t="shared" si="0"/>
        <v>#DIV/0!</v>
      </c>
      <c r="E29" s="75"/>
      <c r="F29" s="74"/>
      <c r="G29" s="2" t="e">
        <f t="shared" si="1"/>
        <v>#DIV/0!</v>
      </c>
      <c r="H29" s="3" t="e">
        <f t="shared" si="2"/>
        <v>#DIV/0!</v>
      </c>
      <c r="I29" s="4" t="e">
        <f t="shared" si="3"/>
        <v>#DIV/0!</v>
      </c>
    </row>
    <row r="30" spans="1:9" x14ac:dyDescent="0.2">
      <c r="A30" s="26" t="str">
        <f>IF('High-Poverty HIGH'!E31="yes",'High-Poverty HIGH'!A31,"")</f>
        <v/>
      </c>
      <c r="B30" s="75"/>
      <c r="C30" s="74"/>
      <c r="D30" s="2" t="e">
        <f t="shared" si="0"/>
        <v>#DIV/0!</v>
      </c>
      <c r="E30" s="75"/>
      <c r="F30" s="74"/>
      <c r="G30" s="2" t="e">
        <f t="shared" si="1"/>
        <v>#DIV/0!</v>
      </c>
      <c r="H30" s="3" t="e">
        <f t="shared" si="2"/>
        <v>#DIV/0!</v>
      </c>
      <c r="I30" s="4" t="e">
        <f t="shared" si="3"/>
        <v>#DIV/0!</v>
      </c>
    </row>
    <row r="31" spans="1:9" x14ac:dyDescent="0.2">
      <c r="A31" s="26" t="str">
        <f>IF('High-Poverty HIGH'!E32="yes",'High-Poverty HIGH'!A32,"")</f>
        <v/>
      </c>
      <c r="B31" s="75"/>
      <c r="C31" s="74"/>
      <c r="D31" s="2" t="e">
        <f t="shared" si="0"/>
        <v>#DIV/0!</v>
      </c>
      <c r="E31" s="75"/>
      <c r="F31" s="74"/>
      <c r="G31" s="2" t="e">
        <f t="shared" si="1"/>
        <v>#DIV/0!</v>
      </c>
      <c r="H31" s="3" t="e">
        <f t="shared" si="2"/>
        <v>#DIV/0!</v>
      </c>
      <c r="I31" s="4" t="e">
        <f t="shared" si="3"/>
        <v>#DIV/0!</v>
      </c>
    </row>
    <row r="32" spans="1:9" x14ac:dyDescent="0.2">
      <c r="A32" s="26" t="str">
        <f>IF('High-Poverty HIGH'!E33="yes",'High-Poverty HIGH'!A33,"")</f>
        <v/>
      </c>
      <c r="B32" s="75"/>
      <c r="C32" s="74"/>
      <c r="D32" s="2" t="e">
        <f t="shared" si="0"/>
        <v>#DIV/0!</v>
      </c>
      <c r="E32" s="75"/>
      <c r="F32" s="74"/>
      <c r="G32" s="2" t="e">
        <f t="shared" si="1"/>
        <v>#DIV/0!</v>
      </c>
      <c r="H32" s="3" t="e">
        <f t="shared" si="2"/>
        <v>#DIV/0!</v>
      </c>
      <c r="I32" s="4" t="e">
        <f t="shared" si="3"/>
        <v>#DIV/0!</v>
      </c>
    </row>
    <row r="33" spans="1:9" x14ac:dyDescent="0.2">
      <c r="A33" s="26" t="str">
        <f>IF('High-Poverty HIGH'!E34="yes",'High-Poverty HIGH'!A34,"")</f>
        <v/>
      </c>
      <c r="B33" s="75"/>
      <c r="C33" s="74"/>
      <c r="D33" s="2" t="e">
        <f t="shared" si="0"/>
        <v>#DIV/0!</v>
      </c>
      <c r="E33" s="75"/>
      <c r="F33" s="74"/>
      <c r="G33" s="2" t="e">
        <f t="shared" si="1"/>
        <v>#DIV/0!</v>
      </c>
      <c r="H33" s="3" t="e">
        <f t="shared" si="2"/>
        <v>#DIV/0!</v>
      </c>
      <c r="I33" s="4" t="e">
        <f t="shared" si="3"/>
        <v>#DIV/0!</v>
      </c>
    </row>
    <row r="34" spans="1:9" x14ac:dyDescent="0.2">
      <c r="A34" s="26" t="str">
        <f>IF('High-Poverty HIGH'!E35="yes",'High-Poverty HIGH'!A35,"")</f>
        <v/>
      </c>
      <c r="B34" s="75"/>
      <c r="C34" s="74"/>
      <c r="D34" s="2" t="e">
        <f t="shared" si="0"/>
        <v>#DIV/0!</v>
      </c>
      <c r="E34" s="75"/>
      <c r="F34" s="74"/>
      <c r="G34" s="2" t="e">
        <f t="shared" si="1"/>
        <v>#DIV/0!</v>
      </c>
      <c r="H34" s="3" t="e">
        <f t="shared" si="2"/>
        <v>#DIV/0!</v>
      </c>
      <c r="I34" s="4" t="e">
        <f t="shared" si="3"/>
        <v>#DIV/0!</v>
      </c>
    </row>
    <row r="35" spans="1:9" x14ac:dyDescent="0.2">
      <c r="A35" s="26" t="str">
        <f>IF('High-Poverty HIGH'!E36="yes",'High-Poverty HIGH'!A36,"")</f>
        <v/>
      </c>
      <c r="B35" s="75"/>
      <c r="C35" s="74"/>
      <c r="D35" s="2" t="e">
        <f t="shared" si="0"/>
        <v>#DIV/0!</v>
      </c>
      <c r="E35" s="75"/>
      <c r="F35" s="74"/>
      <c r="G35" s="2" t="e">
        <f t="shared" si="1"/>
        <v>#DIV/0!</v>
      </c>
      <c r="H35" s="3" t="e">
        <f t="shared" si="2"/>
        <v>#DIV/0!</v>
      </c>
      <c r="I35" s="4" t="e">
        <f t="shared" si="3"/>
        <v>#DIV/0!</v>
      </c>
    </row>
    <row r="36" spans="1:9" x14ac:dyDescent="0.2">
      <c r="A36" s="26" t="str">
        <f>IF('High-Poverty HIGH'!E37="yes",'High-Poverty HIGH'!A37,"")</f>
        <v/>
      </c>
      <c r="B36" s="75"/>
      <c r="C36" s="74"/>
      <c r="D36" s="2" t="e">
        <f t="shared" si="0"/>
        <v>#DIV/0!</v>
      </c>
      <c r="E36" s="75"/>
      <c r="F36" s="74"/>
      <c r="G36" s="2" t="e">
        <f t="shared" si="1"/>
        <v>#DIV/0!</v>
      </c>
      <c r="H36" s="3" t="e">
        <f t="shared" si="2"/>
        <v>#DIV/0!</v>
      </c>
      <c r="I36" s="4" t="e">
        <f t="shared" si="3"/>
        <v>#DIV/0!</v>
      </c>
    </row>
    <row r="37" spans="1:9" x14ac:dyDescent="0.2">
      <c r="A37" s="26" t="str">
        <f>IF('High-Poverty HIGH'!E38="yes",'High-Poverty HIGH'!A38,"")</f>
        <v/>
      </c>
      <c r="B37" s="75"/>
      <c r="C37" s="74"/>
      <c r="D37" s="2" t="e">
        <f t="shared" si="0"/>
        <v>#DIV/0!</v>
      </c>
      <c r="E37" s="75"/>
      <c r="F37" s="74"/>
      <c r="G37" s="2" t="e">
        <f t="shared" si="1"/>
        <v>#DIV/0!</v>
      </c>
      <c r="H37" s="3" t="e">
        <f t="shared" si="2"/>
        <v>#DIV/0!</v>
      </c>
      <c r="I37" s="4" t="e">
        <f t="shared" si="3"/>
        <v>#DIV/0!</v>
      </c>
    </row>
    <row r="38" spans="1:9" x14ac:dyDescent="0.2">
      <c r="A38" s="26" t="str">
        <f>IF('High-Poverty HIGH'!E39="yes",'High-Poverty HIGH'!A39,"")</f>
        <v/>
      </c>
      <c r="B38" s="75"/>
      <c r="C38" s="74"/>
      <c r="D38" s="2" t="e">
        <f t="shared" si="0"/>
        <v>#DIV/0!</v>
      </c>
      <c r="E38" s="75"/>
      <c r="F38" s="74"/>
      <c r="G38" s="2" t="e">
        <f t="shared" si="1"/>
        <v>#DIV/0!</v>
      </c>
      <c r="H38" s="3" t="e">
        <f t="shared" si="2"/>
        <v>#DIV/0!</v>
      </c>
      <c r="I38" s="4" t="e">
        <f t="shared" si="3"/>
        <v>#DIV/0!</v>
      </c>
    </row>
    <row r="39" spans="1:9" x14ac:dyDescent="0.2">
      <c r="A39" s="26" t="str">
        <f>IF('High-Poverty HIGH'!E40="yes",'High-Poverty HIGH'!A40,"")</f>
        <v/>
      </c>
      <c r="B39" s="75"/>
      <c r="C39" s="74"/>
      <c r="D39" s="2" t="e">
        <f t="shared" si="0"/>
        <v>#DIV/0!</v>
      </c>
      <c r="E39" s="75"/>
      <c r="F39" s="74"/>
      <c r="G39" s="2" t="e">
        <f t="shared" si="1"/>
        <v>#DIV/0!</v>
      </c>
      <c r="H39" s="3" t="e">
        <f t="shared" si="2"/>
        <v>#DIV/0!</v>
      </c>
      <c r="I39" s="4" t="e">
        <f t="shared" si="3"/>
        <v>#DIV/0!</v>
      </c>
    </row>
    <row r="40" spans="1:9" x14ac:dyDescent="0.2">
      <c r="A40" s="26" t="str">
        <f>IF('High-Poverty HIGH'!E41="yes",'High-Poverty HIGH'!A41,"")</f>
        <v/>
      </c>
      <c r="B40" s="75"/>
      <c r="C40" s="74"/>
      <c r="D40" s="2" t="e">
        <f t="shared" si="0"/>
        <v>#DIV/0!</v>
      </c>
      <c r="E40" s="75"/>
      <c r="F40" s="74"/>
      <c r="G40" s="2" t="e">
        <f t="shared" si="1"/>
        <v>#DIV/0!</v>
      </c>
      <c r="H40" s="3" t="e">
        <f t="shared" si="2"/>
        <v>#DIV/0!</v>
      </c>
      <c r="I40" s="4" t="e">
        <f t="shared" si="3"/>
        <v>#DIV/0!</v>
      </c>
    </row>
    <row r="41" spans="1:9" x14ac:dyDescent="0.2">
      <c r="A41" s="26" t="str">
        <f>IF('High-Poverty HIGH'!E42="yes",'High-Poverty HIGH'!A42,"")</f>
        <v/>
      </c>
      <c r="B41" s="75"/>
      <c r="C41" s="74"/>
      <c r="D41" s="2" t="e">
        <f t="shared" si="0"/>
        <v>#DIV/0!</v>
      </c>
      <c r="E41" s="75"/>
      <c r="F41" s="74"/>
      <c r="G41" s="2" t="e">
        <f t="shared" si="1"/>
        <v>#DIV/0!</v>
      </c>
      <c r="H41" s="3" t="e">
        <f t="shared" si="2"/>
        <v>#DIV/0!</v>
      </c>
      <c r="I41" s="4" t="e">
        <f t="shared" si="3"/>
        <v>#DIV/0!</v>
      </c>
    </row>
    <row r="42" spans="1:9" x14ac:dyDescent="0.2">
      <c r="A42" s="26" t="str">
        <f>IF('High-Poverty HIGH'!E43="yes",'High-Poverty HIGH'!A43,"")</f>
        <v/>
      </c>
      <c r="B42" s="75"/>
      <c r="C42" s="74"/>
      <c r="D42" s="2" t="e">
        <f t="shared" si="0"/>
        <v>#DIV/0!</v>
      </c>
      <c r="E42" s="75"/>
      <c r="F42" s="74"/>
      <c r="G42" s="2" t="e">
        <f t="shared" si="1"/>
        <v>#DIV/0!</v>
      </c>
      <c r="H42" s="3" t="e">
        <f t="shared" si="2"/>
        <v>#DIV/0!</v>
      </c>
      <c r="I42" s="4" t="e">
        <f t="shared" si="3"/>
        <v>#DIV/0!</v>
      </c>
    </row>
    <row r="43" spans="1:9" x14ac:dyDescent="0.2">
      <c r="A43" s="26" t="str">
        <f>IF('High-Poverty HIGH'!E44="yes",'High-Poverty HIGH'!A44,"")</f>
        <v/>
      </c>
      <c r="B43" s="75"/>
      <c r="C43" s="74"/>
      <c r="D43" s="2" t="e">
        <f t="shared" si="0"/>
        <v>#DIV/0!</v>
      </c>
      <c r="E43" s="75"/>
      <c r="F43" s="74"/>
      <c r="G43" s="2" t="e">
        <f t="shared" si="1"/>
        <v>#DIV/0!</v>
      </c>
      <c r="H43" s="3" t="e">
        <f t="shared" si="2"/>
        <v>#DIV/0!</v>
      </c>
      <c r="I43" s="4" t="e">
        <f t="shared" si="3"/>
        <v>#DIV/0!</v>
      </c>
    </row>
    <row r="44" spans="1:9" x14ac:dyDescent="0.2">
      <c r="A44" s="26" t="str">
        <f>IF('High-Poverty HIGH'!E45="yes",'High-Poverty HIGH'!A45,"")</f>
        <v/>
      </c>
      <c r="B44" s="75"/>
      <c r="C44" s="74"/>
      <c r="D44" s="2" t="e">
        <f t="shared" si="0"/>
        <v>#DIV/0!</v>
      </c>
      <c r="E44" s="75"/>
      <c r="F44" s="74"/>
      <c r="G44" s="2" t="e">
        <f t="shared" si="1"/>
        <v>#DIV/0!</v>
      </c>
      <c r="H44" s="3" t="e">
        <f t="shared" si="2"/>
        <v>#DIV/0!</v>
      </c>
      <c r="I44" s="4" t="e">
        <f t="shared" si="3"/>
        <v>#DIV/0!</v>
      </c>
    </row>
    <row r="45" spans="1:9" x14ac:dyDescent="0.2">
      <c r="A45" s="26" t="str">
        <f>IF('High-Poverty HIGH'!E46="yes",'High-Poverty HIGH'!A46,"")</f>
        <v/>
      </c>
      <c r="B45" s="75"/>
      <c r="C45" s="74"/>
      <c r="D45" s="2" t="e">
        <f t="shared" si="0"/>
        <v>#DIV/0!</v>
      </c>
      <c r="E45" s="75"/>
      <c r="F45" s="74"/>
      <c r="G45" s="2" t="e">
        <f t="shared" si="1"/>
        <v>#DIV/0!</v>
      </c>
      <c r="H45" s="3" t="e">
        <f t="shared" si="2"/>
        <v>#DIV/0!</v>
      </c>
      <c r="I45" s="4" t="e">
        <f t="shared" si="3"/>
        <v>#DIV/0!</v>
      </c>
    </row>
    <row r="46" spans="1:9" x14ac:dyDescent="0.2">
      <c r="A46" s="26" t="str">
        <f>IF('High-Poverty HIGH'!E47="yes",'High-Poverty HIGH'!A47,"")</f>
        <v/>
      </c>
      <c r="B46" s="75"/>
      <c r="C46" s="74"/>
      <c r="D46" s="2" t="e">
        <f t="shared" si="0"/>
        <v>#DIV/0!</v>
      </c>
      <c r="E46" s="75"/>
      <c r="F46" s="74"/>
      <c r="G46" s="2" t="e">
        <f t="shared" si="1"/>
        <v>#DIV/0!</v>
      </c>
      <c r="H46" s="3" t="e">
        <f t="shared" si="2"/>
        <v>#DIV/0!</v>
      </c>
      <c r="I46" s="4" t="e">
        <f t="shared" si="3"/>
        <v>#DIV/0!</v>
      </c>
    </row>
    <row r="47" spans="1:9" x14ac:dyDescent="0.2">
      <c r="A47" s="26" t="str">
        <f>IF('High-Poverty HIGH'!E48="yes",'High-Poverty HIGH'!A48,"")</f>
        <v/>
      </c>
      <c r="B47" s="75"/>
      <c r="C47" s="74"/>
      <c r="D47" s="2" t="e">
        <f t="shared" si="0"/>
        <v>#DIV/0!</v>
      </c>
      <c r="E47" s="75"/>
      <c r="F47" s="74"/>
      <c r="G47" s="2" t="e">
        <f t="shared" si="1"/>
        <v>#DIV/0!</v>
      </c>
      <c r="H47" s="3" t="e">
        <f t="shared" si="2"/>
        <v>#DIV/0!</v>
      </c>
      <c r="I47" s="4" t="e">
        <f t="shared" si="3"/>
        <v>#DIV/0!</v>
      </c>
    </row>
    <row r="48" spans="1:9" x14ac:dyDescent="0.2">
      <c r="A48" s="26" t="str">
        <f>IF('High-Poverty HIGH'!E49="yes",'High-Poverty HIGH'!A49,"")</f>
        <v/>
      </c>
      <c r="B48" s="75"/>
      <c r="C48" s="74"/>
      <c r="D48" s="2" t="e">
        <f t="shared" si="0"/>
        <v>#DIV/0!</v>
      </c>
      <c r="E48" s="75"/>
      <c r="F48" s="74"/>
      <c r="G48" s="2" t="e">
        <f t="shared" si="1"/>
        <v>#DIV/0!</v>
      </c>
      <c r="H48" s="3" t="e">
        <f t="shared" si="2"/>
        <v>#DIV/0!</v>
      </c>
      <c r="I48" s="4" t="e">
        <f t="shared" si="3"/>
        <v>#DIV/0!</v>
      </c>
    </row>
    <row r="49" spans="1:9" x14ac:dyDescent="0.2">
      <c r="A49" s="26" t="str">
        <f>IF('High-Poverty HIGH'!E50="yes",'High-Poverty HIGH'!A50,"")</f>
        <v/>
      </c>
      <c r="B49" s="75"/>
      <c r="C49" s="74"/>
      <c r="D49" s="2" t="e">
        <f t="shared" si="0"/>
        <v>#DIV/0!</v>
      </c>
      <c r="E49" s="75"/>
      <c r="F49" s="74"/>
      <c r="G49" s="2" t="e">
        <f t="shared" si="1"/>
        <v>#DIV/0!</v>
      </c>
      <c r="H49" s="3" t="e">
        <f t="shared" si="2"/>
        <v>#DIV/0!</v>
      </c>
      <c r="I49" s="4" t="e">
        <f t="shared" si="3"/>
        <v>#DIV/0!</v>
      </c>
    </row>
    <row r="50" spans="1:9" x14ac:dyDescent="0.2">
      <c r="A50" s="26" t="str">
        <f>IF('High-Poverty HIGH'!E51="yes",'High-Poverty HIGH'!A51,"")</f>
        <v/>
      </c>
      <c r="B50" s="75"/>
      <c r="C50" s="74"/>
      <c r="D50" s="2" t="e">
        <f t="shared" si="0"/>
        <v>#DIV/0!</v>
      </c>
      <c r="E50" s="75"/>
      <c r="F50" s="74"/>
      <c r="G50" s="2" t="e">
        <f t="shared" si="1"/>
        <v>#DIV/0!</v>
      </c>
      <c r="H50" s="3" t="e">
        <f t="shared" si="2"/>
        <v>#DIV/0!</v>
      </c>
      <c r="I50" s="4" t="e">
        <f t="shared" si="3"/>
        <v>#DIV/0!</v>
      </c>
    </row>
    <row r="51" spans="1:9" x14ac:dyDescent="0.2">
      <c r="A51" s="26" t="str">
        <f>IF('High-Poverty HIGH'!E52="yes",'High-Poverty HIGH'!A52,"")</f>
        <v/>
      </c>
      <c r="B51" s="75"/>
      <c r="C51" s="74"/>
      <c r="D51" s="2" t="e">
        <f t="shared" si="0"/>
        <v>#DIV/0!</v>
      </c>
      <c r="E51" s="75"/>
      <c r="F51" s="74"/>
      <c r="G51" s="2" t="e">
        <f t="shared" si="1"/>
        <v>#DIV/0!</v>
      </c>
      <c r="H51" s="3" t="e">
        <f t="shared" si="2"/>
        <v>#DIV/0!</v>
      </c>
      <c r="I51" s="4" t="e">
        <f t="shared" si="3"/>
        <v>#DIV/0!</v>
      </c>
    </row>
    <row r="52" spans="1:9" x14ac:dyDescent="0.2">
      <c r="A52" s="26" t="str">
        <f>IF('High-Poverty HIGH'!E53="yes",'High-Poverty HIGH'!A53,"")</f>
        <v/>
      </c>
      <c r="B52" s="75"/>
      <c r="C52" s="74"/>
      <c r="D52" s="2" t="e">
        <f t="shared" si="0"/>
        <v>#DIV/0!</v>
      </c>
      <c r="E52" s="75"/>
      <c r="F52" s="74"/>
      <c r="G52" s="2" t="e">
        <f t="shared" si="1"/>
        <v>#DIV/0!</v>
      </c>
      <c r="H52" s="3" t="e">
        <f t="shared" si="2"/>
        <v>#DIV/0!</v>
      </c>
      <c r="I52" s="4" t="e">
        <f t="shared" si="3"/>
        <v>#DIV/0!</v>
      </c>
    </row>
    <row r="53" spans="1:9" x14ac:dyDescent="0.2">
      <c r="A53" s="26" t="str">
        <f>IF('High-Poverty HIGH'!E54="yes",'High-Poverty HIGH'!A54,"")</f>
        <v/>
      </c>
      <c r="B53" s="75"/>
      <c r="C53" s="74"/>
      <c r="D53" s="2" t="e">
        <f t="shared" si="0"/>
        <v>#DIV/0!</v>
      </c>
      <c r="E53" s="75"/>
      <c r="F53" s="74"/>
      <c r="G53" s="2" t="e">
        <f t="shared" si="1"/>
        <v>#DIV/0!</v>
      </c>
      <c r="H53" s="3" t="e">
        <f t="shared" si="2"/>
        <v>#DIV/0!</v>
      </c>
      <c r="I53" s="4" t="e">
        <f t="shared" si="3"/>
        <v>#DIV/0!</v>
      </c>
    </row>
    <row r="54" spans="1:9" x14ac:dyDescent="0.2">
      <c r="A54" s="26" t="str">
        <f>IF('High-Poverty HIGH'!E55="yes",'High-Poverty HIGH'!A55,"")</f>
        <v/>
      </c>
      <c r="B54" s="75"/>
      <c r="C54" s="74"/>
      <c r="D54" s="2" t="e">
        <f t="shared" si="0"/>
        <v>#DIV/0!</v>
      </c>
      <c r="E54" s="75"/>
      <c r="F54" s="74"/>
      <c r="G54" s="2" t="e">
        <f t="shared" si="1"/>
        <v>#DIV/0!</v>
      </c>
      <c r="H54" s="3" t="e">
        <f t="shared" si="2"/>
        <v>#DIV/0!</v>
      </c>
      <c r="I54" s="4" t="e">
        <f t="shared" si="3"/>
        <v>#DIV/0!</v>
      </c>
    </row>
    <row r="55" spans="1:9" x14ac:dyDescent="0.2">
      <c r="A55" s="26" t="str">
        <f>IF('High-Poverty HIGH'!E56="yes",'High-Poverty HIGH'!A56,"")</f>
        <v/>
      </c>
      <c r="B55" s="75"/>
      <c r="C55" s="74"/>
      <c r="D55" s="2" t="e">
        <f t="shared" si="0"/>
        <v>#DIV/0!</v>
      </c>
      <c r="E55" s="75"/>
      <c r="F55" s="74"/>
      <c r="G55" s="2" t="e">
        <f t="shared" si="1"/>
        <v>#DIV/0!</v>
      </c>
      <c r="H55" s="3" t="e">
        <f t="shared" si="2"/>
        <v>#DIV/0!</v>
      </c>
      <c r="I55" s="4" t="e">
        <f t="shared" si="3"/>
        <v>#DIV/0!</v>
      </c>
    </row>
    <row r="56" spans="1:9" x14ac:dyDescent="0.2">
      <c r="A56" s="26" t="str">
        <f>IF('High-Poverty HIGH'!E57="yes",'High-Poverty HIGH'!A57,"")</f>
        <v/>
      </c>
      <c r="B56" s="75"/>
      <c r="C56" s="74"/>
      <c r="D56" s="2" t="e">
        <f t="shared" si="0"/>
        <v>#DIV/0!</v>
      </c>
      <c r="E56" s="75"/>
      <c r="F56" s="74"/>
      <c r="G56" s="2" t="e">
        <f t="shared" si="1"/>
        <v>#DIV/0!</v>
      </c>
      <c r="H56" s="3" t="e">
        <f t="shared" si="2"/>
        <v>#DIV/0!</v>
      </c>
      <c r="I56" s="4" t="e">
        <f t="shared" si="3"/>
        <v>#DIV/0!</v>
      </c>
    </row>
    <row r="57" spans="1:9" x14ac:dyDescent="0.2">
      <c r="A57" s="26" t="str">
        <f>IF('High-Poverty HIGH'!E58="yes",'High-Poverty HIGH'!A58,"")</f>
        <v/>
      </c>
      <c r="B57" s="75"/>
      <c r="C57" s="74"/>
      <c r="D57" s="2" t="e">
        <f t="shared" si="0"/>
        <v>#DIV/0!</v>
      </c>
      <c r="E57" s="75"/>
      <c r="F57" s="74"/>
      <c r="G57" s="2" t="e">
        <f t="shared" si="1"/>
        <v>#DIV/0!</v>
      </c>
      <c r="H57" s="3" t="e">
        <f t="shared" si="2"/>
        <v>#DIV/0!</v>
      </c>
      <c r="I57" s="4" t="e">
        <f t="shared" si="3"/>
        <v>#DIV/0!</v>
      </c>
    </row>
    <row r="58" spans="1:9" x14ac:dyDescent="0.2">
      <c r="A58" s="26" t="str">
        <f>IF('High-Poverty HIGH'!E59="yes",'High-Poverty HIGH'!A59,"")</f>
        <v/>
      </c>
      <c r="B58" s="75"/>
      <c r="C58" s="74"/>
      <c r="D58" s="2" t="e">
        <f t="shared" si="0"/>
        <v>#DIV/0!</v>
      </c>
      <c r="E58" s="75"/>
      <c r="F58" s="74"/>
      <c r="G58" s="2" t="e">
        <f t="shared" si="1"/>
        <v>#DIV/0!</v>
      </c>
      <c r="H58" s="3" t="e">
        <f t="shared" si="2"/>
        <v>#DIV/0!</v>
      </c>
      <c r="I58" s="4" t="e">
        <f t="shared" si="3"/>
        <v>#DIV/0!</v>
      </c>
    </row>
    <row r="59" spans="1:9" x14ac:dyDescent="0.2">
      <c r="A59" s="26" t="str">
        <f>IF('High-Poverty HIGH'!E60="yes",'High-Poverty HIGH'!A60,"")</f>
        <v/>
      </c>
      <c r="B59" s="75"/>
      <c r="C59" s="74"/>
      <c r="D59" s="2" t="e">
        <f t="shared" si="0"/>
        <v>#DIV/0!</v>
      </c>
      <c r="E59" s="75"/>
      <c r="F59" s="74"/>
      <c r="G59" s="2" t="e">
        <f t="shared" si="1"/>
        <v>#DIV/0!</v>
      </c>
      <c r="H59" s="3" t="e">
        <f t="shared" si="2"/>
        <v>#DIV/0!</v>
      </c>
      <c r="I59" s="4" t="e">
        <f t="shared" si="3"/>
        <v>#DIV/0!</v>
      </c>
    </row>
    <row r="60" spans="1:9" x14ac:dyDescent="0.2">
      <c r="A60" s="26" t="str">
        <f>IF('High-Poverty HIGH'!E61="yes",'High-Poverty HIGH'!A61,"")</f>
        <v/>
      </c>
      <c r="B60" s="75"/>
      <c r="C60" s="74"/>
      <c r="D60" s="2" t="e">
        <f t="shared" si="0"/>
        <v>#DIV/0!</v>
      </c>
      <c r="E60" s="75"/>
      <c r="F60" s="74"/>
      <c r="G60" s="2" t="e">
        <f t="shared" si="1"/>
        <v>#DIV/0!</v>
      </c>
      <c r="H60" s="3" t="e">
        <f t="shared" si="2"/>
        <v>#DIV/0!</v>
      </c>
      <c r="I60" s="4" t="e">
        <f t="shared" si="3"/>
        <v>#DIV/0!</v>
      </c>
    </row>
    <row r="61" spans="1:9" x14ac:dyDescent="0.2">
      <c r="A61" s="26" t="str">
        <f>IF('High-Poverty HIGH'!E62="yes",'High-Poverty HIGH'!A62,"")</f>
        <v/>
      </c>
      <c r="B61" s="75"/>
      <c r="C61" s="74"/>
      <c r="D61" s="2" t="e">
        <f t="shared" si="0"/>
        <v>#DIV/0!</v>
      </c>
      <c r="E61" s="75"/>
      <c r="F61" s="74"/>
      <c r="G61" s="2" t="e">
        <f t="shared" si="1"/>
        <v>#DIV/0!</v>
      </c>
      <c r="H61" s="3" t="e">
        <f t="shared" si="2"/>
        <v>#DIV/0!</v>
      </c>
      <c r="I61" s="4" t="e">
        <f t="shared" si="3"/>
        <v>#DIV/0!</v>
      </c>
    </row>
    <row r="62" spans="1:9" x14ac:dyDescent="0.2">
      <c r="A62" s="26" t="str">
        <f>IF('High-Poverty HIGH'!E63="yes",'High-Poverty HIGH'!A63,"")</f>
        <v/>
      </c>
      <c r="B62" s="75"/>
      <c r="C62" s="74"/>
      <c r="D62" s="2" t="e">
        <f t="shared" si="0"/>
        <v>#DIV/0!</v>
      </c>
      <c r="E62" s="75"/>
      <c r="F62" s="74"/>
      <c r="G62" s="2" t="e">
        <f t="shared" si="1"/>
        <v>#DIV/0!</v>
      </c>
      <c r="H62" s="3" t="e">
        <f t="shared" si="2"/>
        <v>#DIV/0!</v>
      </c>
      <c r="I62" s="4" t="e">
        <f t="shared" si="3"/>
        <v>#DIV/0!</v>
      </c>
    </row>
    <row r="63" spans="1:9" x14ac:dyDescent="0.2">
      <c r="A63" s="26" t="str">
        <f>IF('High-Poverty HIGH'!E64="yes",'High-Poverty HIGH'!A64,"")</f>
        <v/>
      </c>
      <c r="B63" s="75"/>
      <c r="C63" s="74"/>
      <c r="D63" s="2" t="e">
        <f t="shared" si="0"/>
        <v>#DIV/0!</v>
      </c>
      <c r="E63" s="75"/>
      <c r="F63" s="74"/>
      <c r="G63" s="2" t="e">
        <f t="shared" si="1"/>
        <v>#DIV/0!</v>
      </c>
      <c r="H63" s="3" t="e">
        <f t="shared" si="2"/>
        <v>#DIV/0!</v>
      </c>
      <c r="I63" s="4" t="e">
        <f t="shared" si="3"/>
        <v>#DIV/0!</v>
      </c>
    </row>
    <row r="64" spans="1:9" x14ac:dyDescent="0.2">
      <c r="A64" s="26" t="str">
        <f>IF('High-Poverty HIGH'!E65="yes",'High-Poverty HIGH'!A65,"")</f>
        <v/>
      </c>
      <c r="B64" s="75"/>
      <c r="C64" s="74"/>
      <c r="D64" s="2" t="e">
        <f t="shared" si="0"/>
        <v>#DIV/0!</v>
      </c>
      <c r="E64" s="75"/>
      <c r="F64" s="74"/>
      <c r="G64" s="2" t="e">
        <f t="shared" si="1"/>
        <v>#DIV/0!</v>
      </c>
      <c r="H64" s="3" t="e">
        <f t="shared" si="2"/>
        <v>#DIV/0!</v>
      </c>
      <c r="I64" s="4" t="e">
        <f t="shared" si="3"/>
        <v>#DIV/0!</v>
      </c>
    </row>
    <row r="65" spans="1:9" x14ac:dyDescent="0.2">
      <c r="A65" s="26" t="str">
        <f>IF('High-Poverty HIGH'!E66="yes",'High-Poverty HIGH'!A66,"")</f>
        <v/>
      </c>
      <c r="B65" s="75"/>
      <c r="C65" s="74"/>
      <c r="D65" s="2" t="e">
        <f t="shared" si="0"/>
        <v>#DIV/0!</v>
      </c>
      <c r="E65" s="75"/>
      <c r="F65" s="74"/>
      <c r="G65" s="2" t="e">
        <f t="shared" si="1"/>
        <v>#DIV/0!</v>
      </c>
      <c r="H65" s="3" t="e">
        <f t="shared" si="2"/>
        <v>#DIV/0!</v>
      </c>
      <c r="I65" s="4" t="e">
        <f t="shared" si="3"/>
        <v>#DIV/0!</v>
      </c>
    </row>
    <row r="66" spans="1:9" x14ac:dyDescent="0.2">
      <c r="A66" s="26" t="str">
        <f>IF('High-Poverty HIGH'!E67="yes",'High-Poverty HIGH'!A67,"")</f>
        <v/>
      </c>
      <c r="B66" s="75"/>
      <c r="C66" s="74"/>
      <c r="D66" s="2" t="e">
        <f t="shared" si="0"/>
        <v>#DIV/0!</v>
      </c>
      <c r="E66" s="75"/>
      <c r="F66" s="74"/>
      <c r="G66" s="2" t="e">
        <f t="shared" si="1"/>
        <v>#DIV/0!</v>
      </c>
      <c r="H66" s="3" t="e">
        <f t="shared" si="2"/>
        <v>#DIV/0!</v>
      </c>
      <c r="I66" s="4" t="e">
        <f t="shared" si="3"/>
        <v>#DIV/0!</v>
      </c>
    </row>
    <row r="67" spans="1:9" x14ac:dyDescent="0.2">
      <c r="A67" s="26" t="str">
        <f>IF('High-Poverty HIGH'!E68="yes",'High-Poverty HIGH'!A68,"")</f>
        <v/>
      </c>
      <c r="B67" s="75"/>
      <c r="C67" s="74"/>
      <c r="D67" s="2" t="e">
        <f t="shared" si="0"/>
        <v>#DIV/0!</v>
      </c>
      <c r="E67" s="75"/>
      <c r="F67" s="74"/>
      <c r="G67" s="2" t="e">
        <f t="shared" si="1"/>
        <v>#DIV/0!</v>
      </c>
      <c r="H67" s="3" t="e">
        <f t="shared" si="2"/>
        <v>#DIV/0!</v>
      </c>
      <c r="I67" s="4" t="e">
        <f t="shared" si="3"/>
        <v>#DIV/0!</v>
      </c>
    </row>
    <row r="68" spans="1:9" x14ac:dyDescent="0.2">
      <c r="A68" s="26" t="str">
        <f>IF('High-Poverty HIGH'!E69="yes",'High-Poverty HIGH'!A69,"")</f>
        <v/>
      </c>
      <c r="B68" s="75"/>
      <c r="C68" s="74"/>
      <c r="D68" s="2" t="e">
        <f t="shared" si="0"/>
        <v>#DIV/0!</v>
      </c>
      <c r="E68" s="75"/>
      <c r="F68" s="74"/>
      <c r="G68" s="2" t="e">
        <f t="shared" si="1"/>
        <v>#DIV/0!</v>
      </c>
      <c r="H68" s="3" t="e">
        <f t="shared" si="2"/>
        <v>#DIV/0!</v>
      </c>
      <c r="I68" s="4" t="e">
        <f t="shared" si="3"/>
        <v>#DIV/0!</v>
      </c>
    </row>
    <row r="69" spans="1:9" x14ac:dyDescent="0.2">
      <c r="A69" s="26" t="str">
        <f>IF('High-Poverty HIGH'!E70="yes",'High-Poverty HIGH'!A70,"")</f>
        <v/>
      </c>
      <c r="B69" s="75"/>
      <c r="C69" s="74"/>
      <c r="D69" s="2" t="e">
        <f t="shared" si="0"/>
        <v>#DIV/0!</v>
      </c>
      <c r="E69" s="75"/>
      <c r="F69" s="74"/>
      <c r="G69" s="2" t="e">
        <f t="shared" si="1"/>
        <v>#DIV/0!</v>
      </c>
      <c r="H69" s="3" t="e">
        <f t="shared" si="2"/>
        <v>#DIV/0!</v>
      </c>
      <c r="I69" s="4" t="e">
        <f t="shared" si="3"/>
        <v>#DIV/0!</v>
      </c>
    </row>
    <row r="70" spans="1:9" x14ac:dyDescent="0.2">
      <c r="A70" s="26" t="str">
        <f>IF('High-Poverty HIGH'!E71="yes",'High-Poverty HIGH'!A71,"")</f>
        <v/>
      </c>
      <c r="B70" s="75"/>
      <c r="C70" s="74"/>
      <c r="D70" s="2" t="e">
        <f t="shared" si="0"/>
        <v>#DIV/0!</v>
      </c>
      <c r="E70" s="75"/>
      <c r="F70" s="74"/>
      <c r="G70" s="2" t="e">
        <f t="shared" si="1"/>
        <v>#DIV/0!</v>
      </c>
      <c r="H70" s="3" t="e">
        <f t="shared" si="2"/>
        <v>#DIV/0!</v>
      </c>
      <c r="I70" s="4" t="e">
        <f t="shared" si="3"/>
        <v>#DIV/0!</v>
      </c>
    </row>
    <row r="71" spans="1:9" x14ac:dyDescent="0.2">
      <c r="A71" s="26" t="str">
        <f>IF('High-Poverty HIGH'!E72="yes",'High-Poverty HIGH'!A72,"")</f>
        <v/>
      </c>
      <c r="B71" s="75"/>
      <c r="C71" s="74"/>
      <c r="D71" s="2" t="e">
        <f t="shared" si="0"/>
        <v>#DIV/0!</v>
      </c>
      <c r="E71" s="75"/>
      <c r="F71" s="74"/>
      <c r="G71" s="2" t="e">
        <f t="shared" si="1"/>
        <v>#DIV/0!</v>
      </c>
      <c r="H71" s="3" t="e">
        <f t="shared" si="2"/>
        <v>#DIV/0!</v>
      </c>
      <c r="I71" s="4" t="e">
        <f t="shared" si="3"/>
        <v>#DIV/0!</v>
      </c>
    </row>
    <row r="72" spans="1:9" x14ac:dyDescent="0.2">
      <c r="A72" s="26" t="str">
        <f>IF('High-Poverty HIGH'!E73="yes",'High-Poverty HIGH'!A73,"")</f>
        <v/>
      </c>
      <c r="B72" s="75"/>
      <c r="C72" s="74"/>
      <c r="D72" s="2" t="e">
        <f t="shared" si="0"/>
        <v>#DIV/0!</v>
      </c>
      <c r="E72" s="75"/>
      <c r="F72" s="74"/>
      <c r="G72" s="2" t="e">
        <f t="shared" si="1"/>
        <v>#DIV/0!</v>
      </c>
      <c r="H72" s="3" t="e">
        <f t="shared" si="2"/>
        <v>#DIV/0!</v>
      </c>
      <c r="I72" s="4" t="e">
        <f t="shared" si="3"/>
        <v>#DIV/0!</v>
      </c>
    </row>
    <row r="73" spans="1:9" x14ac:dyDescent="0.2">
      <c r="A73" s="26" t="str">
        <f>IF('High-Poverty HIGH'!E74="yes",'High-Poverty HIGH'!A74,"")</f>
        <v/>
      </c>
      <c r="B73" s="75"/>
      <c r="C73" s="74"/>
      <c r="D73" s="2" t="e">
        <f t="shared" ref="D73:D136" si="4">B73/C73</f>
        <v>#DIV/0!</v>
      </c>
      <c r="E73" s="75"/>
      <c r="F73" s="74"/>
      <c r="G73" s="2" t="e">
        <f t="shared" ref="G73:G136" si="5">E73/F73</f>
        <v>#DIV/0!</v>
      </c>
      <c r="H73" s="3" t="e">
        <f t="shared" ref="H73:H136" si="6">IF(G73&gt;D73,G73-D73,0)</f>
        <v>#DIV/0!</v>
      </c>
      <c r="I73" s="4" t="e">
        <f t="shared" ref="I73:I136" si="7">IF(H73&lt;0.01,"Yes","No")</f>
        <v>#DIV/0!</v>
      </c>
    </row>
    <row r="74" spans="1:9" x14ac:dyDescent="0.2">
      <c r="A74" s="26" t="str">
        <f>IF('High-Poverty HIGH'!E75="yes",'High-Poverty HIGH'!A75,"")</f>
        <v/>
      </c>
      <c r="B74" s="75"/>
      <c r="C74" s="74"/>
      <c r="D74" s="2" t="e">
        <f t="shared" si="4"/>
        <v>#DIV/0!</v>
      </c>
      <c r="E74" s="75"/>
      <c r="F74" s="74"/>
      <c r="G74" s="2" t="e">
        <f t="shared" si="5"/>
        <v>#DIV/0!</v>
      </c>
      <c r="H74" s="3" t="e">
        <f t="shared" si="6"/>
        <v>#DIV/0!</v>
      </c>
      <c r="I74" s="4" t="e">
        <f t="shared" si="7"/>
        <v>#DIV/0!</v>
      </c>
    </row>
    <row r="75" spans="1:9" x14ac:dyDescent="0.2">
      <c r="A75" s="26" t="str">
        <f>IF('High-Poverty HIGH'!E76="yes",'High-Poverty HIGH'!A76,"")</f>
        <v/>
      </c>
      <c r="B75" s="75"/>
      <c r="C75" s="74"/>
      <c r="D75" s="2" t="e">
        <f t="shared" si="4"/>
        <v>#DIV/0!</v>
      </c>
      <c r="E75" s="75"/>
      <c r="F75" s="74"/>
      <c r="G75" s="2" t="e">
        <f t="shared" si="5"/>
        <v>#DIV/0!</v>
      </c>
      <c r="H75" s="3" t="e">
        <f t="shared" si="6"/>
        <v>#DIV/0!</v>
      </c>
      <c r="I75" s="4" t="e">
        <f t="shared" si="7"/>
        <v>#DIV/0!</v>
      </c>
    </row>
    <row r="76" spans="1:9" x14ac:dyDescent="0.2">
      <c r="A76" s="26" t="str">
        <f>IF('High-Poverty HIGH'!E77="yes",'High-Poverty HIGH'!A77,"")</f>
        <v/>
      </c>
      <c r="B76" s="75"/>
      <c r="C76" s="74"/>
      <c r="D76" s="2" t="e">
        <f t="shared" si="4"/>
        <v>#DIV/0!</v>
      </c>
      <c r="E76" s="75"/>
      <c r="F76" s="74"/>
      <c r="G76" s="2" t="e">
        <f t="shared" si="5"/>
        <v>#DIV/0!</v>
      </c>
      <c r="H76" s="3" t="e">
        <f t="shared" si="6"/>
        <v>#DIV/0!</v>
      </c>
      <c r="I76" s="4" t="e">
        <f t="shared" si="7"/>
        <v>#DIV/0!</v>
      </c>
    </row>
    <row r="77" spans="1:9" x14ac:dyDescent="0.2">
      <c r="A77" s="26" t="str">
        <f>IF('High-Poverty HIGH'!E78="yes",'High-Poverty HIGH'!A78,"")</f>
        <v/>
      </c>
      <c r="B77" s="75"/>
      <c r="C77" s="74"/>
      <c r="D77" s="2" t="e">
        <f t="shared" si="4"/>
        <v>#DIV/0!</v>
      </c>
      <c r="E77" s="75"/>
      <c r="F77" s="74"/>
      <c r="G77" s="2" t="e">
        <f t="shared" si="5"/>
        <v>#DIV/0!</v>
      </c>
      <c r="H77" s="3" t="e">
        <f t="shared" si="6"/>
        <v>#DIV/0!</v>
      </c>
      <c r="I77" s="4" t="e">
        <f t="shared" si="7"/>
        <v>#DIV/0!</v>
      </c>
    </row>
    <row r="78" spans="1:9" x14ac:dyDescent="0.2">
      <c r="A78" s="26" t="str">
        <f>IF('High-Poverty HIGH'!E79="yes",'High-Poverty HIGH'!A79,"")</f>
        <v/>
      </c>
      <c r="B78" s="75"/>
      <c r="C78" s="74"/>
      <c r="D78" s="2" t="e">
        <f t="shared" si="4"/>
        <v>#DIV/0!</v>
      </c>
      <c r="E78" s="75"/>
      <c r="F78" s="74"/>
      <c r="G78" s="2" t="e">
        <f t="shared" si="5"/>
        <v>#DIV/0!</v>
      </c>
      <c r="H78" s="3" t="e">
        <f t="shared" si="6"/>
        <v>#DIV/0!</v>
      </c>
      <c r="I78" s="4" t="e">
        <f t="shared" si="7"/>
        <v>#DIV/0!</v>
      </c>
    </row>
    <row r="79" spans="1:9" x14ac:dyDescent="0.2">
      <c r="A79" s="26" t="str">
        <f>IF('High-Poverty HIGH'!E80="yes",'High-Poverty HIGH'!A80,"")</f>
        <v/>
      </c>
      <c r="B79" s="75"/>
      <c r="C79" s="74"/>
      <c r="D79" s="2" t="e">
        <f t="shared" si="4"/>
        <v>#DIV/0!</v>
      </c>
      <c r="E79" s="75"/>
      <c r="F79" s="74"/>
      <c r="G79" s="2" t="e">
        <f t="shared" si="5"/>
        <v>#DIV/0!</v>
      </c>
      <c r="H79" s="3" t="e">
        <f t="shared" si="6"/>
        <v>#DIV/0!</v>
      </c>
      <c r="I79" s="4" t="e">
        <f t="shared" si="7"/>
        <v>#DIV/0!</v>
      </c>
    </row>
    <row r="80" spans="1:9" x14ac:dyDescent="0.2">
      <c r="A80" s="26" t="str">
        <f>IF('High-Poverty HIGH'!E81="yes",'High-Poverty HIGH'!A81,"")</f>
        <v/>
      </c>
      <c r="B80" s="75"/>
      <c r="C80" s="74"/>
      <c r="D80" s="2" t="e">
        <f t="shared" si="4"/>
        <v>#DIV/0!</v>
      </c>
      <c r="E80" s="75"/>
      <c r="F80" s="74"/>
      <c r="G80" s="2" t="e">
        <f t="shared" si="5"/>
        <v>#DIV/0!</v>
      </c>
      <c r="H80" s="3" t="e">
        <f t="shared" si="6"/>
        <v>#DIV/0!</v>
      </c>
      <c r="I80" s="4" t="e">
        <f t="shared" si="7"/>
        <v>#DIV/0!</v>
      </c>
    </row>
    <row r="81" spans="1:9" x14ac:dyDescent="0.2">
      <c r="A81" s="26" t="str">
        <f>IF('High-Poverty HIGH'!E82="yes",'High-Poverty HIGH'!A82,"")</f>
        <v/>
      </c>
      <c r="B81" s="75"/>
      <c r="C81" s="74"/>
      <c r="D81" s="2" t="e">
        <f t="shared" si="4"/>
        <v>#DIV/0!</v>
      </c>
      <c r="E81" s="75"/>
      <c r="F81" s="74"/>
      <c r="G81" s="2" t="e">
        <f t="shared" si="5"/>
        <v>#DIV/0!</v>
      </c>
      <c r="H81" s="3" t="e">
        <f t="shared" si="6"/>
        <v>#DIV/0!</v>
      </c>
      <c r="I81" s="4" t="e">
        <f t="shared" si="7"/>
        <v>#DIV/0!</v>
      </c>
    </row>
    <row r="82" spans="1:9" x14ac:dyDescent="0.2">
      <c r="A82" s="26" t="str">
        <f>IF('High-Poverty HIGH'!E83="yes",'High-Poverty HIGH'!A83,"")</f>
        <v/>
      </c>
      <c r="B82" s="75"/>
      <c r="C82" s="74"/>
      <c r="D82" s="2" t="e">
        <f t="shared" si="4"/>
        <v>#DIV/0!</v>
      </c>
      <c r="E82" s="75"/>
      <c r="F82" s="74"/>
      <c r="G82" s="2" t="e">
        <f t="shared" si="5"/>
        <v>#DIV/0!</v>
      </c>
      <c r="H82" s="3" t="e">
        <f t="shared" si="6"/>
        <v>#DIV/0!</v>
      </c>
      <c r="I82" s="4" t="e">
        <f t="shared" si="7"/>
        <v>#DIV/0!</v>
      </c>
    </row>
    <row r="83" spans="1:9" x14ac:dyDescent="0.2">
      <c r="A83" s="26" t="str">
        <f>IF('High-Poverty HIGH'!E84="yes",'High-Poverty HIGH'!A84,"")</f>
        <v/>
      </c>
      <c r="B83" s="75"/>
      <c r="C83" s="74"/>
      <c r="D83" s="2" t="e">
        <f t="shared" si="4"/>
        <v>#DIV/0!</v>
      </c>
      <c r="E83" s="75"/>
      <c r="F83" s="74"/>
      <c r="G83" s="2" t="e">
        <f t="shared" si="5"/>
        <v>#DIV/0!</v>
      </c>
      <c r="H83" s="3" t="e">
        <f t="shared" si="6"/>
        <v>#DIV/0!</v>
      </c>
      <c r="I83" s="4" t="e">
        <f t="shared" si="7"/>
        <v>#DIV/0!</v>
      </c>
    </row>
    <row r="84" spans="1:9" x14ac:dyDescent="0.2">
      <c r="A84" s="26" t="str">
        <f>IF('High-Poverty HIGH'!E85="yes",'High-Poverty HIGH'!A85,"")</f>
        <v/>
      </c>
      <c r="B84" s="75"/>
      <c r="C84" s="74"/>
      <c r="D84" s="2" t="e">
        <f t="shared" si="4"/>
        <v>#DIV/0!</v>
      </c>
      <c r="E84" s="75"/>
      <c r="F84" s="74"/>
      <c r="G84" s="2" t="e">
        <f t="shared" si="5"/>
        <v>#DIV/0!</v>
      </c>
      <c r="H84" s="3" t="e">
        <f t="shared" si="6"/>
        <v>#DIV/0!</v>
      </c>
      <c r="I84" s="4" t="e">
        <f t="shared" si="7"/>
        <v>#DIV/0!</v>
      </c>
    </row>
    <row r="85" spans="1:9" x14ac:dyDescent="0.2">
      <c r="A85" s="26" t="str">
        <f>IF('High-Poverty HIGH'!E86="yes",'High-Poverty HIGH'!A86,"")</f>
        <v/>
      </c>
      <c r="B85" s="75"/>
      <c r="C85" s="74"/>
      <c r="D85" s="2" t="e">
        <f t="shared" si="4"/>
        <v>#DIV/0!</v>
      </c>
      <c r="E85" s="75"/>
      <c r="F85" s="74"/>
      <c r="G85" s="2" t="e">
        <f t="shared" si="5"/>
        <v>#DIV/0!</v>
      </c>
      <c r="H85" s="3" t="e">
        <f t="shared" si="6"/>
        <v>#DIV/0!</v>
      </c>
      <c r="I85" s="4" t="e">
        <f t="shared" si="7"/>
        <v>#DIV/0!</v>
      </c>
    </row>
    <row r="86" spans="1:9" x14ac:dyDescent="0.2">
      <c r="A86" s="26" t="str">
        <f>IF('High-Poverty HIGH'!E87="yes",'High-Poverty HIGH'!A87,"")</f>
        <v/>
      </c>
      <c r="B86" s="75"/>
      <c r="C86" s="74"/>
      <c r="D86" s="2" t="e">
        <f t="shared" si="4"/>
        <v>#DIV/0!</v>
      </c>
      <c r="E86" s="75"/>
      <c r="F86" s="74"/>
      <c r="G86" s="2" t="e">
        <f t="shared" si="5"/>
        <v>#DIV/0!</v>
      </c>
      <c r="H86" s="3" t="e">
        <f t="shared" si="6"/>
        <v>#DIV/0!</v>
      </c>
      <c r="I86" s="4" t="e">
        <f t="shared" si="7"/>
        <v>#DIV/0!</v>
      </c>
    </row>
    <row r="87" spans="1:9" x14ac:dyDescent="0.2">
      <c r="A87" s="26" t="str">
        <f>IF('High-Poverty HIGH'!E88="yes",'High-Poverty HIGH'!A88,"")</f>
        <v/>
      </c>
      <c r="B87" s="75"/>
      <c r="C87" s="74"/>
      <c r="D87" s="2" t="e">
        <f t="shared" si="4"/>
        <v>#DIV/0!</v>
      </c>
      <c r="E87" s="75"/>
      <c r="F87" s="74"/>
      <c r="G87" s="2" t="e">
        <f t="shared" si="5"/>
        <v>#DIV/0!</v>
      </c>
      <c r="H87" s="3" t="e">
        <f t="shared" si="6"/>
        <v>#DIV/0!</v>
      </c>
      <c r="I87" s="4" t="e">
        <f t="shared" si="7"/>
        <v>#DIV/0!</v>
      </c>
    </row>
    <row r="88" spans="1:9" x14ac:dyDescent="0.2">
      <c r="A88" s="26" t="str">
        <f>IF('High-Poverty HIGH'!E89="yes",'High-Poverty HIGH'!A89,"")</f>
        <v/>
      </c>
      <c r="B88" s="75"/>
      <c r="C88" s="74"/>
      <c r="D88" s="2" t="e">
        <f t="shared" si="4"/>
        <v>#DIV/0!</v>
      </c>
      <c r="E88" s="75"/>
      <c r="F88" s="74"/>
      <c r="G88" s="2" t="e">
        <f t="shared" si="5"/>
        <v>#DIV/0!</v>
      </c>
      <c r="H88" s="3" t="e">
        <f t="shared" si="6"/>
        <v>#DIV/0!</v>
      </c>
      <c r="I88" s="4" t="e">
        <f t="shared" si="7"/>
        <v>#DIV/0!</v>
      </c>
    </row>
    <row r="89" spans="1:9" x14ac:dyDescent="0.2">
      <c r="A89" s="26" t="str">
        <f>IF('High-Poverty HIGH'!E90="yes",'High-Poverty HIGH'!A90,"")</f>
        <v/>
      </c>
      <c r="B89" s="75"/>
      <c r="C89" s="74"/>
      <c r="D89" s="2" t="e">
        <f t="shared" si="4"/>
        <v>#DIV/0!</v>
      </c>
      <c r="E89" s="75"/>
      <c r="F89" s="74"/>
      <c r="G89" s="2" t="e">
        <f t="shared" si="5"/>
        <v>#DIV/0!</v>
      </c>
      <c r="H89" s="3" t="e">
        <f t="shared" si="6"/>
        <v>#DIV/0!</v>
      </c>
      <c r="I89" s="4" t="e">
        <f t="shared" si="7"/>
        <v>#DIV/0!</v>
      </c>
    </row>
    <row r="90" spans="1:9" x14ac:dyDescent="0.2">
      <c r="A90" s="26" t="str">
        <f>IF('High-Poverty HIGH'!E91="yes",'High-Poverty HIGH'!A91,"")</f>
        <v/>
      </c>
      <c r="B90" s="75"/>
      <c r="C90" s="74"/>
      <c r="D90" s="2" t="e">
        <f t="shared" si="4"/>
        <v>#DIV/0!</v>
      </c>
      <c r="E90" s="75"/>
      <c r="F90" s="74"/>
      <c r="G90" s="2" t="e">
        <f t="shared" si="5"/>
        <v>#DIV/0!</v>
      </c>
      <c r="H90" s="3" t="e">
        <f t="shared" si="6"/>
        <v>#DIV/0!</v>
      </c>
      <c r="I90" s="4" t="e">
        <f t="shared" si="7"/>
        <v>#DIV/0!</v>
      </c>
    </row>
    <row r="91" spans="1:9" x14ac:dyDescent="0.2">
      <c r="A91" s="26" t="str">
        <f>IF('High-Poverty HIGH'!E92="yes",'High-Poverty HIGH'!A92,"")</f>
        <v/>
      </c>
      <c r="B91" s="75"/>
      <c r="C91" s="74"/>
      <c r="D91" s="2" t="e">
        <f t="shared" si="4"/>
        <v>#DIV/0!</v>
      </c>
      <c r="E91" s="75"/>
      <c r="F91" s="74"/>
      <c r="G91" s="2" t="e">
        <f t="shared" si="5"/>
        <v>#DIV/0!</v>
      </c>
      <c r="H91" s="3" t="e">
        <f t="shared" si="6"/>
        <v>#DIV/0!</v>
      </c>
      <c r="I91" s="4" t="e">
        <f t="shared" si="7"/>
        <v>#DIV/0!</v>
      </c>
    </row>
    <row r="92" spans="1:9" x14ac:dyDescent="0.2">
      <c r="A92" s="26" t="str">
        <f>IF('High-Poverty HIGH'!E93="yes",'High-Poverty HIGH'!A93,"")</f>
        <v/>
      </c>
      <c r="B92" s="75"/>
      <c r="C92" s="74"/>
      <c r="D92" s="2" t="e">
        <f t="shared" si="4"/>
        <v>#DIV/0!</v>
      </c>
      <c r="E92" s="75"/>
      <c r="F92" s="74"/>
      <c r="G92" s="2" t="e">
        <f t="shared" si="5"/>
        <v>#DIV/0!</v>
      </c>
      <c r="H92" s="3" t="e">
        <f t="shared" si="6"/>
        <v>#DIV/0!</v>
      </c>
      <c r="I92" s="4" t="e">
        <f t="shared" si="7"/>
        <v>#DIV/0!</v>
      </c>
    </row>
    <row r="93" spans="1:9" x14ac:dyDescent="0.2">
      <c r="A93" s="26" t="str">
        <f>IF('High-Poverty HIGH'!E94="yes",'High-Poverty HIGH'!A94,"")</f>
        <v/>
      </c>
      <c r="B93" s="75"/>
      <c r="C93" s="74"/>
      <c r="D93" s="2" t="e">
        <f t="shared" si="4"/>
        <v>#DIV/0!</v>
      </c>
      <c r="E93" s="75"/>
      <c r="F93" s="74"/>
      <c r="G93" s="2" t="e">
        <f t="shared" si="5"/>
        <v>#DIV/0!</v>
      </c>
      <c r="H93" s="3" t="e">
        <f t="shared" si="6"/>
        <v>#DIV/0!</v>
      </c>
      <c r="I93" s="4" t="e">
        <f t="shared" si="7"/>
        <v>#DIV/0!</v>
      </c>
    </row>
    <row r="94" spans="1:9" x14ac:dyDescent="0.2">
      <c r="A94" s="26" t="str">
        <f>IF('High-Poverty HIGH'!E95="yes",'High-Poverty HIGH'!A95,"")</f>
        <v/>
      </c>
      <c r="B94" s="75"/>
      <c r="C94" s="74"/>
      <c r="D94" s="2" t="e">
        <f t="shared" si="4"/>
        <v>#DIV/0!</v>
      </c>
      <c r="E94" s="75"/>
      <c r="F94" s="74"/>
      <c r="G94" s="2" t="e">
        <f t="shared" si="5"/>
        <v>#DIV/0!</v>
      </c>
      <c r="H94" s="3" t="e">
        <f t="shared" si="6"/>
        <v>#DIV/0!</v>
      </c>
      <c r="I94" s="4" t="e">
        <f t="shared" si="7"/>
        <v>#DIV/0!</v>
      </c>
    </row>
    <row r="95" spans="1:9" x14ac:dyDescent="0.2">
      <c r="A95" s="26" t="str">
        <f>IF('High-Poverty HIGH'!E96="yes",'High-Poverty HIGH'!A96,"")</f>
        <v/>
      </c>
      <c r="B95" s="75"/>
      <c r="C95" s="74"/>
      <c r="D95" s="2" t="e">
        <f t="shared" si="4"/>
        <v>#DIV/0!</v>
      </c>
      <c r="E95" s="75"/>
      <c r="F95" s="74"/>
      <c r="G95" s="2" t="e">
        <f t="shared" si="5"/>
        <v>#DIV/0!</v>
      </c>
      <c r="H95" s="3" t="e">
        <f t="shared" si="6"/>
        <v>#DIV/0!</v>
      </c>
      <c r="I95" s="4" t="e">
        <f t="shared" si="7"/>
        <v>#DIV/0!</v>
      </c>
    </row>
    <row r="96" spans="1:9" x14ac:dyDescent="0.2">
      <c r="A96" s="26" t="str">
        <f>IF('High-Poverty HIGH'!E97="yes",'High-Poverty HIGH'!A97,"")</f>
        <v/>
      </c>
      <c r="B96" s="75"/>
      <c r="C96" s="74"/>
      <c r="D96" s="2" t="e">
        <f t="shared" si="4"/>
        <v>#DIV/0!</v>
      </c>
      <c r="E96" s="75"/>
      <c r="F96" s="74"/>
      <c r="G96" s="2" t="e">
        <f t="shared" si="5"/>
        <v>#DIV/0!</v>
      </c>
      <c r="H96" s="3" t="e">
        <f t="shared" si="6"/>
        <v>#DIV/0!</v>
      </c>
      <c r="I96" s="4" t="e">
        <f t="shared" si="7"/>
        <v>#DIV/0!</v>
      </c>
    </row>
    <row r="97" spans="1:9" x14ac:dyDescent="0.2">
      <c r="A97" s="26" t="str">
        <f>IF('High-Poverty HIGH'!E98="yes",'High-Poverty HIGH'!A98,"")</f>
        <v/>
      </c>
      <c r="B97" s="75"/>
      <c r="C97" s="74"/>
      <c r="D97" s="2" t="e">
        <f t="shared" si="4"/>
        <v>#DIV/0!</v>
      </c>
      <c r="E97" s="75"/>
      <c r="F97" s="74"/>
      <c r="G97" s="2" t="e">
        <f t="shared" si="5"/>
        <v>#DIV/0!</v>
      </c>
      <c r="H97" s="3" t="e">
        <f t="shared" si="6"/>
        <v>#DIV/0!</v>
      </c>
      <c r="I97" s="4" t="e">
        <f t="shared" si="7"/>
        <v>#DIV/0!</v>
      </c>
    </row>
    <row r="98" spans="1:9" x14ac:dyDescent="0.2">
      <c r="A98" s="26" t="str">
        <f>IF('High-Poverty HIGH'!E99="yes",'High-Poverty HIGH'!A99,"")</f>
        <v/>
      </c>
      <c r="B98" s="75"/>
      <c r="C98" s="74"/>
      <c r="D98" s="2" t="e">
        <f t="shared" si="4"/>
        <v>#DIV/0!</v>
      </c>
      <c r="E98" s="75"/>
      <c r="F98" s="74"/>
      <c r="G98" s="2" t="e">
        <f t="shared" si="5"/>
        <v>#DIV/0!</v>
      </c>
      <c r="H98" s="3" t="e">
        <f t="shared" si="6"/>
        <v>#DIV/0!</v>
      </c>
      <c r="I98" s="4" t="e">
        <f t="shared" si="7"/>
        <v>#DIV/0!</v>
      </c>
    </row>
    <row r="99" spans="1:9" x14ac:dyDescent="0.2">
      <c r="A99" s="26" t="str">
        <f>IF('High-Poverty HIGH'!E100="yes",'High-Poverty HIGH'!A100,"")</f>
        <v/>
      </c>
      <c r="B99" s="75"/>
      <c r="C99" s="74"/>
      <c r="D99" s="2" t="e">
        <f t="shared" si="4"/>
        <v>#DIV/0!</v>
      </c>
      <c r="E99" s="75"/>
      <c r="F99" s="74"/>
      <c r="G99" s="2" t="e">
        <f t="shared" si="5"/>
        <v>#DIV/0!</v>
      </c>
      <c r="H99" s="3" t="e">
        <f t="shared" si="6"/>
        <v>#DIV/0!</v>
      </c>
      <c r="I99" s="4" t="e">
        <f t="shared" si="7"/>
        <v>#DIV/0!</v>
      </c>
    </row>
    <row r="100" spans="1:9" x14ac:dyDescent="0.2">
      <c r="A100" s="26" t="str">
        <f>IF('High-Poverty HIGH'!E101="yes",'High-Poverty HIGH'!A101,"")</f>
        <v/>
      </c>
      <c r="B100" s="75"/>
      <c r="C100" s="74"/>
      <c r="D100" s="2" t="e">
        <f t="shared" si="4"/>
        <v>#DIV/0!</v>
      </c>
      <c r="E100" s="75"/>
      <c r="F100" s="74"/>
      <c r="G100" s="2" t="e">
        <f t="shared" si="5"/>
        <v>#DIV/0!</v>
      </c>
      <c r="H100" s="3" t="e">
        <f t="shared" si="6"/>
        <v>#DIV/0!</v>
      </c>
      <c r="I100" s="4" t="e">
        <f t="shared" si="7"/>
        <v>#DIV/0!</v>
      </c>
    </row>
    <row r="101" spans="1:9" x14ac:dyDescent="0.2">
      <c r="A101" s="26" t="str">
        <f>IF('High-Poverty HIGH'!E102="yes",'High-Poverty HIGH'!A102,"")</f>
        <v/>
      </c>
      <c r="B101" s="75"/>
      <c r="C101" s="74"/>
      <c r="D101" s="2" t="e">
        <f t="shared" si="4"/>
        <v>#DIV/0!</v>
      </c>
      <c r="E101" s="75"/>
      <c r="F101" s="74"/>
      <c r="G101" s="2" t="e">
        <f t="shared" si="5"/>
        <v>#DIV/0!</v>
      </c>
      <c r="H101" s="3" t="e">
        <f t="shared" si="6"/>
        <v>#DIV/0!</v>
      </c>
      <c r="I101" s="4" t="e">
        <f t="shared" si="7"/>
        <v>#DIV/0!</v>
      </c>
    </row>
    <row r="102" spans="1:9" x14ac:dyDescent="0.2">
      <c r="A102" s="26" t="str">
        <f>IF('High-Poverty HIGH'!E103="yes",'High-Poverty HIGH'!A103,"")</f>
        <v/>
      </c>
      <c r="B102" s="75"/>
      <c r="C102" s="74"/>
      <c r="D102" s="2" t="e">
        <f t="shared" si="4"/>
        <v>#DIV/0!</v>
      </c>
      <c r="E102" s="75"/>
      <c r="F102" s="74"/>
      <c r="G102" s="2" t="e">
        <f t="shared" si="5"/>
        <v>#DIV/0!</v>
      </c>
      <c r="H102" s="3" t="e">
        <f t="shared" si="6"/>
        <v>#DIV/0!</v>
      </c>
      <c r="I102" s="4" t="e">
        <f t="shared" si="7"/>
        <v>#DIV/0!</v>
      </c>
    </row>
    <row r="103" spans="1:9" x14ac:dyDescent="0.2">
      <c r="A103" s="26" t="str">
        <f>IF('High-Poverty HIGH'!E104="yes",'High-Poverty HIGH'!A104,"")</f>
        <v/>
      </c>
      <c r="B103" s="75"/>
      <c r="C103" s="74"/>
      <c r="D103" s="2" t="e">
        <f t="shared" si="4"/>
        <v>#DIV/0!</v>
      </c>
      <c r="E103" s="75"/>
      <c r="F103" s="74"/>
      <c r="G103" s="2" t="e">
        <f t="shared" si="5"/>
        <v>#DIV/0!</v>
      </c>
      <c r="H103" s="3" t="e">
        <f t="shared" si="6"/>
        <v>#DIV/0!</v>
      </c>
      <c r="I103" s="4" t="e">
        <f t="shared" si="7"/>
        <v>#DIV/0!</v>
      </c>
    </row>
    <row r="104" spans="1:9" x14ac:dyDescent="0.2">
      <c r="A104" s="26" t="str">
        <f>IF('High-Poverty HIGH'!E105="yes",'High-Poverty HIGH'!A105,"")</f>
        <v/>
      </c>
      <c r="B104" s="75"/>
      <c r="C104" s="74"/>
      <c r="D104" s="2" t="e">
        <f t="shared" si="4"/>
        <v>#DIV/0!</v>
      </c>
      <c r="E104" s="75"/>
      <c r="F104" s="74"/>
      <c r="G104" s="2" t="e">
        <f t="shared" si="5"/>
        <v>#DIV/0!</v>
      </c>
      <c r="H104" s="3" t="e">
        <f t="shared" si="6"/>
        <v>#DIV/0!</v>
      </c>
      <c r="I104" s="4" t="e">
        <f t="shared" si="7"/>
        <v>#DIV/0!</v>
      </c>
    </row>
    <row r="105" spans="1:9" x14ac:dyDescent="0.2">
      <c r="A105" s="26" t="str">
        <f>IF('High-Poverty HIGH'!E106="yes",'High-Poverty HIGH'!A106,"")</f>
        <v/>
      </c>
      <c r="B105" s="75"/>
      <c r="C105" s="74"/>
      <c r="D105" s="2" t="e">
        <f t="shared" si="4"/>
        <v>#DIV/0!</v>
      </c>
      <c r="E105" s="75"/>
      <c r="F105" s="74"/>
      <c r="G105" s="2" t="e">
        <f t="shared" si="5"/>
        <v>#DIV/0!</v>
      </c>
      <c r="H105" s="3" t="e">
        <f t="shared" si="6"/>
        <v>#DIV/0!</v>
      </c>
      <c r="I105" s="4" t="e">
        <f t="shared" si="7"/>
        <v>#DIV/0!</v>
      </c>
    </row>
    <row r="106" spans="1:9" x14ac:dyDescent="0.2">
      <c r="A106" s="26" t="str">
        <f>IF('High-Poverty HIGH'!E107="yes",'High-Poverty HIGH'!A107,"")</f>
        <v/>
      </c>
      <c r="B106" s="75"/>
      <c r="C106" s="74"/>
      <c r="D106" s="2" t="e">
        <f t="shared" si="4"/>
        <v>#DIV/0!</v>
      </c>
      <c r="E106" s="75"/>
      <c r="F106" s="74"/>
      <c r="G106" s="2" t="e">
        <f t="shared" si="5"/>
        <v>#DIV/0!</v>
      </c>
      <c r="H106" s="3" t="e">
        <f t="shared" si="6"/>
        <v>#DIV/0!</v>
      </c>
      <c r="I106" s="4" t="e">
        <f t="shared" si="7"/>
        <v>#DIV/0!</v>
      </c>
    </row>
    <row r="107" spans="1:9" x14ac:dyDescent="0.2">
      <c r="A107" s="26" t="str">
        <f>IF('High-Poverty HIGH'!E108="yes",'High-Poverty HIGH'!A108,"")</f>
        <v/>
      </c>
      <c r="B107" s="75"/>
      <c r="C107" s="74"/>
      <c r="D107" s="2" t="e">
        <f t="shared" si="4"/>
        <v>#DIV/0!</v>
      </c>
      <c r="E107" s="75"/>
      <c r="F107" s="74"/>
      <c r="G107" s="2" t="e">
        <f t="shared" si="5"/>
        <v>#DIV/0!</v>
      </c>
      <c r="H107" s="3" t="e">
        <f t="shared" si="6"/>
        <v>#DIV/0!</v>
      </c>
      <c r="I107" s="4" t="e">
        <f t="shared" si="7"/>
        <v>#DIV/0!</v>
      </c>
    </row>
    <row r="108" spans="1:9" x14ac:dyDescent="0.2">
      <c r="A108" s="26" t="str">
        <f>IF('High-Poverty HIGH'!E109="yes",'High-Poverty HIGH'!A109,"")</f>
        <v/>
      </c>
      <c r="B108" s="75"/>
      <c r="C108" s="74"/>
      <c r="D108" s="2" t="e">
        <f t="shared" si="4"/>
        <v>#DIV/0!</v>
      </c>
      <c r="E108" s="75"/>
      <c r="F108" s="74"/>
      <c r="G108" s="2" t="e">
        <f t="shared" si="5"/>
        <v>#DIV/0!</v>
      </c>
      <c r="H108" s="3" t="e">
        <f t="shared" si="6"/>
        <v>#DIV/0!</v>
      </c>
      <c r="I108" s="4" t="e">
        <f t="shared" si="7"/>
        <v>#DIV/0!</v>
      </c>
    </row>
    <row r="109" spans="1:9" x14ac:dyDescent="0.2">
      <c r="A109" s="26" t="str">
        <f>IF('High-Poverty HIGH'!E110="yes",'High-Poverty HIGH'!A110,"")</f>
        <v/>
      </c>
      <c r="B109" s="75"/>
      <c r="C109" s="74"/>
      <c r="D109" s="2" t="e">
        <f t="shared" si="4"/>
        <v>#DIV/0!</v>
      </c>
      <c r="E109" s="75"/>
      <c r="F109" s="74"/>
      <c r="G109" s="2" t="e">
        <f t="shared" si="5"/>
        <v>#DIV/0!</v>
      </c>
      <c r="H109" s="3" t="e">
        <f t="shared" si="6"/>
        <v>#DIV/0!</v>
      </c>
      <c r="I109" s="4" t="e">
        <f t="shared" si="7"/>
        <v>#DIV/0!</v>
      </c>
    </row>
    <row r="110" spans="1:9" x14ac:dyDescent="0.2">
      <c r="A110" s="26" t="str">
        <f>IF('High-Poverty HIGH'!E111="yes",'High-Poverty HIGH'!A111,"")</f>
        <v/>
      </c>
      <c r="B110" s="75"/>
      <c r="C110" s="74"/>
      <c r="D110" s="2" t="e">
        <f t="shared" si="4"/>
        <v>#DIV/0!</v>
      </c>
      <c r="E110" s="75"/>
      <c r="F110" s="74"/>
      <c r="G110" s="2" t="e">
        <f t="shared" si="5"/>
        <v>#DIV/0!</v>
      </c>
      <c r="H110" s="3" t="e">
        <f t="shared" si="6"/>
        <v>#DIV/0!</v>
      </c>
      <c r="I110" s="4" t="e">
        <f t="shared" si="7"/>
        <v>#DIV/0!</v>
      </c>
    </row>
    <row r="111" spans="1:9" x14ac:dyDescent="0.2">
      <c r="A111" s="26" t="str">
        <f>IF('High-Poverty HIGH'!E112="yes",'High-Poverty HIGH'!A112,"")</f>
        <v/>
      </c>
      <c r="B111" s="75"/>
      <c r="C111" s="74"/>
      <c r="D111" s="2" t="e">
        <f t="shared" si="4"/>
        <v>#DIV/0!</v>
      </c>
      <c r="E111" s="75"/>
      <c r="F111" s="74"/>
      <c r="G111" s="2" t="e">
        <f t="shared" si="5"/>
        <v>#DIV/0!</v>
      </c>
      <c r="H111" s="3" t="e">
        <f t="shared" si="6"/>
        <v>#DIV/0!</v>
      </c>
      <c r="I111" s="4" t="e">
        <f t="shared" si="7"/>
        <v>#DIV/0!</v>
      </c>
    </row>
    <row r="112" spans="1:9" x14ac:dyDescent="0.2">
      <c r="A112" s="26" t="str">
        <f>IF('High-Poverty HIGH'!E113="yes",'High-Poverty HIGH'!A113,"")</f>
        <v/>
      </c>
      <c r="B112" s="75"/>
      <c r="C112" s="74"/>
      <c r="D112" s="2" t="e">
        <f t="shared" si="4"/>
        <v>#DIV/0!</v>
      </c>
      <c r="E112" s="75"/>
      <c r="F112" s="74"/>
      <c r="G112" s="2" t="e">
        <f t="shared" si="5"/>
        <v>#DIV/0!</v>
      </c>
      <c r="H112" s="3" t="e">
        <f t="shared" si="6"/>
        <v>#DIV/0!</v>
      </c>
      <c r="I112" s="4" t="e">
        <f t="shared" si="7"/>
        <v>#DIV/0!</v>
      </c>
    </row>
    <row r="113" spans="1:9" x14ac:dyDescent="0.2">
      <c r="A113" s="26" t="str">
        <f>IF('High-Poverty HIGH'!E114="yes",'High-Poverty HIGH'!A114,"")</f>
        <v/>
      </c>
      <c r="B113" s="75"/>
      <c r="C113" s="74"/>
      <c r="D113" s="2" t="e">
        <f t="shared" si="4"/>
        <v>#DIV/0!</v>
      </c>
      <c r="E113" s="75"/>
      <c r="F113" s="74"/>
      <c r="G113" s="2" t="e">
        <f t="shared" si="5"/>
        <v>#DIV/0!</v>
      </c>
      <c r="H113" s="3" t="e">
        <f t="shared" si="6"/>
        <v>#DIV/0!</v>
      </c>
      <c r="I113" s="4" t="e">
        <f t="shared" si="7"/>
        <v>#DIV/0!</v>
      </c>
    </row>
    <row r="114" spans="1:9" x14ac:dyDescent="0.2">
      <c r="A114" s="26" t="str">
        <f>IF('High-Poverty HIGH'!E115="yes",'High-Poverty HIGH'!A115,"")</f>
        <v/>
      </c>
      <c r="B114" s="75"/>
      <c r="C114" s="74"/>
      <c r="D114" s="2" t="e">
        <f t="shared" si="4"/>
        <v>#DIV/0!</v>
      </c>
      <c r="E114" s="75"/>
      <c r="F114" s="74"/>
      <c r="G114" s="2" t="e">
        <f t="shared" si="5"/>
        <v>#DIV/0!</v>
      </c>
      <c r="H114" s="3" t="e">
        <f t="shared" si="6"/>
        <v>#DIV/0!</v>
      </c>
      <c r="I114" s="4" t="e">
        <f t="shared" si="7"/>
        <v>#DIV/0!</v>
      </c>
    </row>
    <row r="115" spans="1:9" x14ac:dyDescent="0.2">
      <c r="A115" s="26" t="str">
        <f>IF('High-Poverty HIGH'!E116="yes",'High-Poverty HIGH'!A116,"")</f>
        <v/>
      </c>
      <c r="B115" s="75"/>
      <c r="C115" s="74"/>
      <c r="D115" s="2" t="e">
        <f t="shared" si="4"/>
        <v>#DIV/0!</v>
      </c>
      <c r="E115" s="75"/>
      <c r="F115" s="74"/>
      <c r="G115" s="2" t="e">
        <f t="shared" si="5"/>
        <v>#DIV/0!</v>
      </c>
      <c r="H115" s="3" t="e">
        <f t="shared" si="6"/>
        <v>#DIV/0!</v>
      </c>
      <c r="I115" s="4" t="e">
        <f t="shared" si="7"/>
        <v>#DIV/0!</v>
      </c>
    </row>
    <row r="116" spans="1:9" x14ac:dyDescent="0.2">
      <c r="A116" s="26" t="str">
        <f>IF('High-Poverty HIGH'!E117="yes",'High-Poverty HIGH'!A117,"")</f>
        <v/>
      </c>
      <c r="B116" s="75"/>
      <c r="C116" s="74"/>
      <c r="D116" s="2" t="e">
        <f t="shared" si="4"/>
        <v>#DIV/0!</v>
      </c>
      <c r="E116" s="75"/>
      <c r="F116" s="74"/>
      <c r="G116" s="2" t="e">
        <f t="shared" si="5"/>
        <v>#DIV/0!</v>
      </c>
      <c r="H116" s="3" t="e">
        <f t="shared" si="6"/>
        <v>#DIV/0!</v>
      </c>
      <c r="I116" s="4" t="e">
        <f t="shared" si="7"/>
        <v>#DIV/0!</v>
      </c>
    </row>
    <row r="117" spans="1:9" x14ac:dyDescent="0.2">
      <c r="A117" s="26" t="str">
        <f>IF('High-Poverty HIGH'!E118="yes",'High-Poverty HIGH'!A118,"")</f>
        <v/>
      </c>
      <c r="B117" s="75"/>
      <c r="C117" s="74"/>
      <c r="D117" s="2" t="e">
        <f t="shared" si="4"/>
        <v>#DIV/0!</v>
      </c>
      <c r="E117" s="75"/>
      <c r="F117" s="74"/>
      <c r="G117" s="2" t="e">
        <f t="shared" si="5"/>
        <v>#DIV/0!</v>
      </c>
      <c r="H117" s="3" t="e">
        <f t="shared" si="6"/>
        <v>#DIV/0!</v>
      </c>
      <c r="I117" s="4" t="e">
        <f t="shared" si="7"/>
        <v>#DIV/0!</v>
      </c>
    </row>
    <row r="118" spans="1:9" x14ac:dyDescent="0.2">
      <c r="A118" s="26" t="str">
        <f>IF('High-Poverty HIGH'!E119="yes",'High-Poverty HIGH'!A119,"")</f>
        <v/>
      </c>
      <c r="B118" s="75"/>
      <c r="C118" s="74"/>
      <c r="D118" s="2" t="e">
        <f t="shared" si="4"/>
        <v>#DIV/0!</v>
      </c>
      <c r="E118" s="75"/>
      <c r="F118" s="74"/>
      <c r="G118" s="2" t="e">
        <f t="shared" si="5"/>
        <v>#DIV/0!</v>
      </c>
      <c r="H118" s="3" t="e">
        <f t="shared" si="6"/>
        <v>#DIV/0!</v>
      </c>
      <c r="I118" s="4" t="e">
        <f t="shared" si="7"/>
        <v>#DIV/0!</v>
      </c>
    </row>
    <row r="119" spans="1:9" x14ac:dyDescent="0.2">
      <c r="A119" s="26" t="str">
        <f>IF('High-Poverty HIGH'!E120="yes",'High-Poverty HIGH'!A120,"")</f>
        <v/>
      </c>
      <c r="B119" s="75"/>
      <c r="C119" s="74"/>
      <c r="D119" s="2" t="e">
        <f t="shared" si="4"/>
        <v>#DIV/0!</v>
      </c>
      <c r="E119" s="75"/>
      <c r="F119" s="74"/>
      <c r="G119" s="2" t="e">
        <f t="shared" si="5"/>
        <v>#DIV/0!</v>
      </c>
      <c r="H119" s="3" t="e">
        <f t="shared" si="6"/>
        <v>#DIV/0!</v>
      </c>
      <c r="I119" s="4" t="e">
        <f t="shared" si="7"/>
        <v>#DIV/0!</v>
      </c>
    </row>
    <row r="120" spans="1:9" x14ac:dyDescent="0.2">
      <c r="A120" s="26" t="str">
        <f>IF('High-Poverty HIGH'!E121="yes",'High-Poverty HIGH'!A121,"")</f>
        <v/>
      </c>
      <c r="B120" s="75"/>
      <c r="C120" s="74"/>
      <c r="D120" s="2" t="e">
        <f t="shared" si="4"/>
        <v>#DIV/0!</v>
      </c>
      <c r="E120" s="75"/>
      <c r="F120" s="74"/>
      <c r="G120" s="2" t="e">
        <f t="shared" si="5"/>
        <v>#DIV/0!</v>
      </c>
      <c r="H120" s="3" t="e">
        <f t="shared" si="6"/>
        <v>#DIV/0!</v>
      </c>
      <c r="I120" s="4" t="e">
        <f t="shared" si="7"/>
        <v>#DIV/0!</v>
      </c>
    </row>
    <row r="121" spans="1:9" x14ac:dyDescent="0.2">
      <c r="A121" s="26" t="str">
        <f>IF('High-Poverty HIGH'!E122="yes",'High-Poverty HIGH'!A122,"")</f>
        <v/>
      </c>
      <c r="B121" s="75"/>
      <c r="C121" s="74"/>
      <c r="D121" s="2" t="e">
        <f t="shared" si="4"/>
        <v>#DIV/0!</v>
      </c>
      <c r="E121" s="75"/>
      <c r="F121" s="74"/>
      <c r="G121" s="2" t="e">
        <f t="shared" si="5"/>
        <v>#DIV/0!</v>
      </c>
      <c r="H121" s="3" t="e">
        <f t="shared" si="6"/>
        <v>#DIV/0!</v>
      </c>
      <c r="I121" s="4" t="e">
        <f t="shared" si="7"/>
        <v>#DIV/0!</v>
      </c>
    </row>
    <row r="122" spans="1:9" x14ac:dyDescent="0.2">
      <c r="A122" s="26" t="str">
        <f>IF('High-Poverty HIGH'!E123="yes",'High-Poverty HIGH'!A123,"")</f>
        <v/>
      </c>
      <c r="B122" s="75"/>
      <c r="C122" s="74"/>
      <c r="D122" s="2" t="e">
        <f t="shared" si="4"/>
        <v>#DIV/0!</v>
      </c>
      <c r="E122" s="75"/>
      <c r="F122" s="74"/>
      <c r="G122" s="2" t="e">
        <f t="shared" si="5"/>
        <v>#DIV/0!</v>
      </c>
      <c r="H122" s="3" t="e">
        <f t="shared" si="6"/>
        <v>#DIV/0!</v>
      </c>
      <c r="I122" s="4" t="e">
        <f t="shared" si="7"/>
        <v>#DIV/0!</v>
      </c>
    </row>
    <row r="123" spans="1:9" x14ac:dyDescent="0.2">
      <c r="A123" s="26" t="str">
        <f>IF('High-Poverty HIGH'!E124="yes",'High-Poverty HIGH'!A124,"")</f>
        <v/>
      </c>
      <c r="B123" s="75"/>
      <c r="C123" s="74"/>
      <c r="D123" s="2" t="e">
        <f t="shared" si="4"/>
        <v>#DIV/0!</v>
      </c>
      <c r="E123" s="75"/>
      <c r="F123" s="74"/>
      <c r="G123" s="2" t="e">
        <f t="shared" si="5"/>
        <v>#DIV/0!</v>
      </c>
      <c r="H123" s="3" t="e">
        <f t="shared" si="6"/>
        <v>#DIV/0!</v>
      </c>
      <c r="I123" s="4" t="e">
        <f t="shared" si="7"/>
        <v>#DIV/0!</v>
      </c>
    </row>
    <row r="124" spans="1:9" x14ac:dyDescent="0.2">
      <c r="A124" s="26" t="str">
        <f>IF('High-Poverty HIGH'!E125="yes",'High-Poverty HIGH'!A125,"")</f>
        <v/>
      </c>
      <c r="B124" s="75"/>
      <c r="C124" s="74"/>
      <c r="D124" s="2" t="e">
        <f t="shared" si="4"/>
        <v>#DIV/0!</v>
      </c>
      <c r="E124" s="75"/>
      <c r="F124" s="74"/>
      <c r="G124" s="2" t="e">
        <f t="shared" si="5"/>
        <v>#DIV/0!</v>
      </c>
      <c r="H124" s="3" t="e">
        <f t="shared" si="6"/>
        <v>#DIV/0!</v>
      </c>
      <c r="I124" s="4" t="e">
        <f t="shared" si="7"/>
        <v>#DIV/0!</v>
      </c>
    </row>
    <row r="125" spans="1:9" x14ac:dyDescent="0.2">
      <c r="A125" s="26" t="str">
        <f>IF('High-Poverty HIGH'!E126="yes",'High-Poverty HIGH'!A126,"")</f>
        <v/>
      </c>
      <c r="B125" s="75"/>
      <c r="C125" s="74"/>
      <c r="D125" s="2" t="e">
        <f t="shared" si="4"/>
        <v>#DIV/0!</v>
      </c>
      <c r="E125" s="75"/>
      <c r="F125" s="74"/>
      <c r="G125" s="2" t="e">
        <f t="shared" si="5"/>
        <v>#DIV/0!</v>
      </c>
      <c r="H125" s="3" t="e">
        <f t="shared" si="6"/>
        <v>#DIV/0!</v>
      </c>
      <c r="I125" s="4" t="e">
        <f t="shared" si="7"/>
        <v>#DIV/0!</v>
      </c>
    </row>
    <row r="126" spans="1:9" x14ac:dyDescent="0.2">
      <c r="A126" s="26" t="str">
        <f>IF('High-Poverty HIGH'!E127="yes",'High-Poverty HIGH'!A127,"")</f>
        <v/>
      </c>
      <c r="B126" s="75"/>
      <c r="C126" s="74"/>
      <c r="D126" s="2" t="e">
        <f t="shared" si="4"/>
        <v>#DIV/0!</v>
      </c>
      <c r="E126" s="75"/>
      <c r="F126" s="74"/>
      <c r="G126" s="2" t="e">
        <f t="shared" si="5"/>
        <v>#DIV/0!</v>
      </c>
      <c r="H126" s="3" t="e">
        <f t="shared" si="6"/>
        <v>#DIV/0!</v>
      </c>
      <c r="I126" s="4" t="e">
        <f t="shared" si="7"/>
        <v>#DIV/0!</v>
      </c>
    </row>
    <row r="127" spans="1:9" x14ac:dyDescent="0.2">
      <c r="A127" s="26" t="str">
        <f>IF('High-Poverty HIGH'!E128="yes",'High-Poverty HIGH'!A128,"")</f>
        <v/>
      </c>
      <c r="B127" s="75"/>
      <c r="C127" s="74"/>
      <c r="D127" s="2" t="e">
        <f t="shared" si="4"/>
        <v>#DIV/0!</v>
      </c>
      <c r="E127" s="75"/>
      <c r="F127" s="74"/>
      <c r="G127" s="2" t="e">
        <f t="shared" si="5"/>
        <v>#DIV/0!</v>
      </c>
      <c r="H127" s="3" t="e">
        <f t="shared" si="6"/>
        <v>#DIV/0!</v>
      </c>
      <c r="I127" s="4" t="e">
        <f t="shared" si="7"/>
        <v>#DIV/0!</v>
      </c>
    </row>
    <row r="128" spans="1:9" x14ac:dyDescent="0.2">
      <c r="A128" s="26" t="str">
        <f>IF('High-Poverty HIGH'!E129="yes",'High-Poverty HIGH'!A129,"")</f>
        <v/>
      </c>
      <c r="B128" s="75"/>
      <c r="C128" s="74"/>
      <c r="D128" s="2" t="e">
        <f t="shared" si="4"/>
        <v>#DIV/0!</v>
      </c>
      <c r="E128" s="75"/>
      <c r="F128" s="74"/>
      <c r="G128" s="2" t="e">
        <f t="shared" si="5"/>
        <v>#DIV/0!</v>
      </c>
      <c r="H128" s="3" t="e">
        <f t="shared" si="6"/>
        <v>#DIV/0!</v>
      </c>
      <c r="I128" s="4" t="e">
        <f t="shared" si="7"/>
        <v>#DIV/0!</v>
      </c>
    </row>
    <row r="129" spans="1:9" x14ac:dyDescent="0.2">
      <c r="A129" s="26" t="str">
        <f>IF('High-Poverty HIGH'!E130="yes",'High-Poverty HIGH'!A130,"")</f>
        <v/>
      </c>
      <c r="B129" s="75"/>
      <c r="C129" s="74"/>
      <c r="D129" s="2" t="e">
        <f t="shared" si="4"/>
        <v>#DIV/0!</v>
      </c>
      <c r="E129" s="75"/>
      <c r="F129" s="74"/>
      <c r="G129" s="2" t="e">
        <f t="shared" si="5"/>
        <v>#DIV/0!</v>
      </c>
      <c r="H129" s="3" t="e">
        <f t="shared" si="6"/>
        <v>#DIV/0!</v>
      </c>
      <c r="I129" s="4" t="e">
        <f t="shared" si="7"/>
        <v>#DIV/0!</v>
      </c>
    </row>
    <row r="130" spans="1:9" x14ac:dyDescent="0.2">
      <c r="A130" s="26" t="str">
        <f>IF('High-Poverty HIGH'!E131="yes",'High-Poverty HIGH'!A131,"")</f>
        <v/>
      </c>
      <c r="B130" s="75"/>
      <c r="C130" s="74"/>
      <c r="D130" s="2" t="e">
        <f t="shared" si="4"/>
        <v>#DIV/0!</v>
      </c>
      <c r="E130" s="75"/>
      <c r="F130" s="74"/>
      <c r="G130" s="2" t="e">
        <f t="shared" si="5"/>
        <v>#DIV/0!</v>
      </c>
      <c r="H130" s="3" t="e">
        <f t="shared" si="6"/>
        <v>#DIV/0!</v>
      </c>
      <c r="I130" s="4" t="e">
        <f t="shared" si="7"/>
        <v>#DIV/0!</v>
      </c>
    </row>
    <row r="131" spans="1:9" x14ac:dyDescent="0.2">
      <c r="A131" s="26" t="str">
        <f>IF('High-Poverty HIGH'!E132="yes",'High-Poverty HIGH'!A132,"")</f>
        <v/>
      </c>
      <c r="B131" s="75"/>
      <c r="C131" s="74"/>
      <c r="D131" s="2" t="e">
        <f t="shared" si="4"/>
        <v>#DIV/0!</v>
      </c>
      <c r="E131" s="75"/>
      <c r="F131" s="74"/>
      <c r="G131" s="2" t="e">
        <f t="shared" si="5"/>
        <v>#DIV/0!</v>
      </c>
      <c r="H131" s="3" t="e">
        <f t="shared" si="6"/>
        <v>#DIV/0!</v>
      </c>
      <c r="I131" s="4" t="e">
        <f t="shared" si="7"/>
        <v>#DIV/0!</v>
      </c>
    </row>
    <row r="132" spans="1:9" x14ac:dyDescent="0.2">
      <c r="A132" s="26" t="str">
        <f>IF('High-Poverty HIGH'!E133="yes",'High-Poverty HIGH'!A133,"")</f>
        <v/>
      </c>
      <c r="B132" s="75"/>
      <c r="C132" s="74"/>
      <c r="D132" s="2" t="e">
        <f t="shared" si="4"/>
        <v>#DIV/0!</v>
      </c>
      <c r="E132" s="75"/>
      <c r="F132" s="74"/>
      <c r="G132" s="2" t="e">
        <f t="shared" si="5"/>
        <v>#DIV/0!</v>
      </c>
      <c r="H132" s="3" t="e">
        <f t="shared" si="6"/>
        <v>#DIV/0!</v>
      </c>
      <c r="I132" s="4" t="e">
        <f t="shared" si="7"/>
        <v>#DIV/0!</v>
      </c>
    </row>
    <row r="133" spans="1:9" x14ac:dyDescent="0.2">
      <c r="A133" s="26" t="str">
        <f>IF('High-Poverty HIGH'!E134="yes",'High-Poverty HIGH'!A134,"")</f>
        <v/>
      </c>
      <c r="B133" s="75"/>
      <c r="C133" s="74"/>
      <c r="D133" s="2" t="e">
        <f t="shared" si="4"/>
        <v>#DIV/0!</v>
      </c>
      <c r="E133" s="75"/>
      <c r="F133" s="74"/>
      <c r="G133" s="2" t="e">
        <f t="shared" si="5"/>
        <v>#DIV/0!</v>
      </c>
      <c r="H133" s="3" t="e">
        <f t="shared" si="6"/>
        <v>#DIV/0!</v>
      </c>
      <c r="I133" s="4" t="e">
        <f t="shared" si="7"/>
        <v>#DIV/0!</v>
      </c>
    </row>
    <row r="134" spans="1:9" x14ac:dyDescent="0.2">
      <c r="A134" s="26" t="str">
        <f>IF('High-Poverty HIGH'!E135="yes",'High-Poverty HIGH'!A135,"")</f>
        <v/>
      </c>
      <c r="B134" s="75"/>
      <c r="C134" s="74"/>
      <c r="D134" s="2" t="e">
        <f t="shared" si="4"/>
        <v>#DIV/0!</v>
      </c>
      <c r="E134" s="75"/>
      <c r="F134" s="74"/>
      <c r="G134" s="2" t="e">
        <f t="shared" si="5"/>
        <v>#DIV/0!</v>
      </c>
      <c r="H134" s="3" t="e">
        <f t="shared" si="6"/>
        <v>#DIV/0!</v>
      </c>
      <c r="I134" s="4" t="e">
        <f t="shared" si="7"/>
        <v>#DIV/0!</v>
      </c>
    </row>
    <row r="135" spans="1:9" x14ac:dyDescent="0.2">
      <c r="A135" s="26" t="str">
        <f>IF('High-Poverty HIGH'!E136="yes",'High-Poverty HIGH'!A136,"")</f>
        <v/>
      </c>
      <c r="B135" s="75"/>
      <c r="C135" s="74"/>
      <c r="D135" s="2" t="e">
        <f t="shared" si="4"/>
        <v>#DIV/0!</v>
      </c>
      <c r="E135" s="75"/>
      <c r="F135" s="74"/>
      <c r="G135" s="2" t="e">
        <f t="shared" si="5"/>
        <v>#DIV/0!</v>
      </c>
      <c r="H135" s="3" t="e">
        <f t="shared" si="6"/>
        <v>#DIV/0!</v>
      </c>
      <c r="I135" s="4" t="e">
        <f t="shared" si="7"/>
        <v>#DIV/0!</v>
      </c>
    </row>
    <row r="136" spans="1:9" x14ac:dyDescent="0.2">
      <c r="A136" s="26" t="str">
        <f>IF('High-Poverty HIGH'!E137="yes",'High-Poverty HIGH'!A137,"")</f>
        <v/>
      </c>
      <c r="B136" s="75"/>
      <c r="C136" s="74"/>
      <c r="D136" s="2" t="e">
        <f t="shared" si="4"/>
        <v>#DIV/0!</v>
      </c>
      <c r="E136" s="75"/>
      <c r="F136" s="74"/>
      <c r="G136" s="2" t="e">
        <f t="shared" si="5"/>
        <v>#DIV/0!</v>
      </c>
      <c r="H136" s="3" t="e">
        <f t="shared" si="6"/>
        <v>#DIV/0!</v>
      </c>
      <c r="I136" s="4" t="e">
        <f t="shared" si="7"/>
        <v>#DIV/0!</v>
      </c>
    </row>
    <row r="137" spans="1:9" x14ac:dyDescent="0.2">
      <c r="A137" s="26" t="str">
        <f>IF('High-Poverty HIGH'!E138="yes",'High-Poverty HIGH'!A138,"")</f>
        <v/>
      </c>
      <c r="B137" s="75"/>
      <c r="C137" s="74"/>
      <c r="D137" s="2" t="e">
        <f t="shared" ref="D137:D200" si="8">B137/C137</f>
        <v>#DIV/0!</v>
      </c>
      <c r="E137" s="75"/>
      <c r="F137" s="74"/>
      <c r="G137" s="2" t="e">
        <f t="shared" ref="G137:G200" si="9">E137/F137</f>
        <v>#DIV/0!</v>
      </c>
      <c r="H137" s="3" t="e">
        <f t="shared" ref="H137:H200" si="10">IF(G137&gt;D137,G137-D137,0)</f>
        <v>#DIV/0!</v>
      </c>
      <c r="I137" s="4" t="e">
        <f t="shared" ref="I137:I200" si="11">IF(H137&lt;0.01,"Yes","No")</f>
        <v>#DIV/0!</v>
      </c>
    </row>
    <row r="138" spans="1:9" x14ac:dyDescent="0.2">
      <c r="A138" s="26" t="str">
        <f>IF('High-Poverty HIGH'!E139="yes",'High-Poverty HIGH'!A139,"")</f>
        <v/>
      </c>
      <c r="B138" s="75"/>
      <c r="C138" s="74"/>
      <c r="D138" s="2" t="e">
        <f t="shared" si="8"/>
        <v>#DIV/0!</v>
      </c>
      <c r="E138" s="75"/>
      <c r="F138" s="74"/>
      <c r="G138" s="2" t="e">
        <f t="shared" si="9"/>
        <v>#DIV/0!</v>
      </c>
      <c r="H138" s="3" t="e">
        <f t="shared" si="10"/>
        <v>#DIV/0!</v>
      </c>
      <c r="I138" s="4" t="e">
        <f t="shared" si="11"/>
        <v>#DIV/0!</v>
      </c>
    </row>
    <row r="139" spans="1:9" x14ac:dyDescent="0.2">
      <c r="A139" s="26" t="str">
        <f>IF('High-Poverty HIGH'!E140="yes",'High-Poverty HIGH'!A140,"")</f>
        <v/>
      </c>
      <c r="B139" s="75"/>
      <c r="C139" s="74"/>
      <c r="D139" s="2" t="e">
        <f t="shared" si="8"/>
        <v>#DIV/0!</v>
      </c>
      <c r="E139" s="75"/>
      <c r="F139" s="74"/>
      <c r="G139" s="2" t="e">
        <f t="shared" si="9"/>
        <v>#DIV/0!</v>
      </c>
      <c r="H139" s="3" t="e">
        <f t="shared" si="10"/>
        <v>#DIV/0!</v>
      </c>
      <c r="I139" s="4" t="e">
        <f t="shared" si="11"/>
        <v>#DIV/0!</v>
      </c>
    </row>
    <row r="140" spans="1:9" x14ac:dyDescent="0.2">
      <c r="A140" s="26" t="str">
        <f>IF('High-Poverty HIGH'!E141="yes",'High-Poverty HIGH'!A141,"")</f>
        <v/>
      </c>
      <c r="B140" s="75"/>
      <c r="C140" s="74"/>
      <c r="D140" s="2" t="e">
        <f t="shared" si="8"/>
        <v>#DIV/0!</v>
      </c>
      <c r="E140" s="75"/>
      <c r="F140" s="74"/>
      <c r="G140" s="2" t="e">
        <f t="shared" si="9"/>
        <v>#DIV/0!</v>
      </c>
      <c r="H140" s="3" t="e">
        <f t="shared" si="10"/>
        <v>#DIV/0!</v>
      </c>
      <c r="I140" s="4" t="e">
        <f t="shared" si="11"/>
        <v>#DIV/0!</v>
      </c>
    </row>
    <row r="141" spans="1:9" x14ac:dyDescent="0.2">
      <c r="A141" s="26" t="str">
        <f>IF('High-Poverty HIGH'!E142="yes",'High-Poverty HIGH'!A142,"")</f>
        <v/>
      </c>
      <c r="B141" s="75"/>
      <c r="C141" s="74"/>
      <c r="D141" s="2" t="e">
        <f t="shared" si="8"/>
        <v>#DIV/0!</v>
      </c>
      <c r="E141" s="75"/>
      <c r="F141" s="74"/>
      <c r="G141" s="2" t="e">
        <f t="shared" si="9"/>
        <v>#DIV/0!</v>
      </c>
      <c r="H141" s="3" t="e">
        <f t="shared" si="10"/>
        <v>#DIV/0!</v>
      </c>
      <c r="I141" s="4" t="e">
        <f t="shared" si="11"/>
        <v>#DIV/0!</v>
      </c>
    </row>
    <row r="142" spans="1:9" x14ac:dyDescent="0.2">
      <c r="A142" s="26" t="str">
        <f>IF('High-Poverty HIGH'!E143="yes",'High-Poverty HIGH'!A143,"")</f>
        <v/>
      </c>
      <c r="B142" s="75"/>
      <c r="C142" s="74"/>
      <c r="D142" s="2" t="e">
        <f t="shared" si="8"/>
        <v>#DIV/0!</v>
      </c>
      <c r="E142" s="75"/>
      <c r="F142" s="74"/>
      <c r="G142" s="2" t="e">
        <f t="shared" si="9"/>
        <v>#DIV/0!</v>
      </c>
      <c r="H142" s="3" t="e">
        <f t="shared" si="10"/>
        <v>#DIV/0!</v>
      </c>
      <c r="I142" s="4" t="e">
        <f t="shared" si="11"/>
        <v>#DIV/0!</v>
      </c>
    </row>
    <row r="143" spans="1:9" x14ac:dyDescent="0.2">
      <c r="A143" s="26" t="str">
        <f>IF('High-Poverty HIGH'!E144="yes",'High-Poverty HIGH'!A144,"")</f>
        <v/>
      </c>
      <c r="B143" s="75"/>
      <c r="C143" s="74"/>
      <c r="D143" s="2" t="e">
        <f t="shared" si="8"/>
        <v>#DIV/0!</v>
      </c>
      <c r="E143" s="75"/>
      <c r="F143" s="74"/>
      <c r="G143" s="2" t="e">
        <f t="shared" si="9"/>
        <v>#DIV/0!</v>
      </c>
      <c r="H143" s="3" t="e">
        <f t="shared" si="10"/>
        <v>#DIV/0!</v>
      </c>
      <c r="I143" s="4" t="e">
        <f t="shared" si="11"/>
        <v>#DIV/0!</v>
      </c>
    </row>
    <row r="144" spans="1:9" x14ac:dyDescent="0.2">
      <c r="A144" s="26" t="str">
        <f>IF('High-Poverty HIGH'!E145="yes",'High-Poverty HIGH'!A145,"")</f>
        <v/>
      </c>
      <c r="B144" s="75"/>
      <c r="C144" s="74"/>
      <c r="D144" s="2" t="e">
        <f t="shared" si="8"/>
        <v>#DIV/0!</v>
      </c>
      <c r="E144" s="75"/>
      <c r="F144" s="74"/>
      <c r="G144" s="2" t="e">
        <f t="shared" si="9"/>
        <v>#DIV/0!</v>
      </c>
      <c r="H144" s="3" t="e">
        <f t="shared" si="10"/>
        <v>#DIV/0!</v>
      </c>
      <c r="I144" s="4" t="e">
        <f t="shared" si="11"/>
        <v>#DIV/0!</v>
      </c>
    </row>
    <row r="145" spans="1:9" x14ac:dyDescent="0.2">
      <c r="A145" s="26" t="str">
        <f>IF('High-Poverty HIGH'!E146="yes",'High-Poverty HIGH'!A146,"")</f>
        <v/>
      </c>
      <c r="B145" s="75"/>
      <c r="C145" s="74"/>
      <c r="D145" s="2" t="e">
        <f t="shared" si="8"/>
        <v>#DIV/0!</v>
      </c>
      <c r="E145" s="75"/>
      <c r="F145" s="74"/>
      <c r="G145" s="2" t="e">
        <f t="shared" si="9"/>
        <v>#DIV/0!</v>
      </c>
      <c r="H145" s="3" t="e">
        <f t="shared" si="10"/>
        <v>#DIV/0!</v>
      </c>
      <c r="I145" s="4" t="e">
        <f t="shared" si="11"/>
        <v>#DIV/0!</v>
      </c>
    </row>
    <row r="146" spans="1:9" x14ac:dyDescent="0.2">
      <c r="A146" s="26" t="str">
        <f>IF('High-Poverty HIGH'!E147="yes",'High-Poverty HIGH'!A147,"")</f>
        <v/>
      </c>
      <c r="B146" s="75"/>
      <c r="C146" s="74"/>
      <c r="D146" s="2" t="e">
        <f t="shared" si="8"/>
        <v>#DIV/0!</v>
      </c>
      <c r="E146" s="75"/>
      <c r="F146" s="74"/>
      <c r="G146" s="2" t="e">
        <f t="shared" si="9"/>
        <v>#DIV/0!</v>
      </c>
      <c r="H146" s="3" t="e">
        <f t="shared" si="10"/>
        <v>#DIV/0!</v>
      </c>
      <c r="I146" s="4" t="e">
        <f t="shared" si="11"/>
        <v>#DIV/0!</v>
      </c>
    </row>
    <row r="147" spans="1:9" x14ac:dyDescent="0.2">
      <c r="A147" s="26" t="str">
        <f>IF('High-Poverty HIGH'!E148="yes",'High-Poverty HIGH'!A148,"")</f>
        <v/>
      </c>
      <c r="B147" s="75"/>
      <c r="C147" s="74"/>
      <c r="D147" s="2" t="e">
        <f t="shared" si="8"/>
        <v>#DIV/0!</v>
      </c>
      <c r="E147" s="75"/>
      <c r="F147" s="74"/>
      <c r="G147" s="2" t="e">
        <f t="shared" si="9"/>
        <v>#DIV/0!</v>
      </c>
      <c r="H147" s="3" t="e">
        <f t="shared" si="10"/>
        <v>#DIV/0!</v>
      </c>
      <c r="I147" s="4" t="e">
        <f t="shared" si="11"/>
        <v>#DIV/0!</v>
      </c>
    </row>
    <row r="148" spans="1:9" x14ac:dyDescent="0.2">
      <c r="A148" s="26" t="str">
        <f>IF('High-Poverty HIGH'!E149="yes",'High-Poverty HIGH'!A149,"")</f>
        <v/>
      </c>
      <c r="B148" s="75"/>
      <c r="C148" s="74"/>
      <c r="D148" s="2" t="e">
        <f t="shared" si="8"/>
        <v>#DIV/0!</v>
      </c>
      <c r="E148" s="75"/>
      <c r="F148" s="74"/>
      <c r="G148" s="2" t="e">
        <f t="shared" si="9"/>
        <v>#DIV/0!</v>
      </c>
      <c r="H148" s="3" t="e">
        <f t="shared" si="10"/>
        <v>#DIV/0!</v>
      </c>
      <c r="I148" s="4" t="e">
        <f t="shared" si="11"/>
        <v>#DIV/0!</v>
      </c>
    </row>
    <row r="149" spans="1:9" x14ac:dyDescent="0.2">
      <c r="A149" s="26" t="str">
        <f>IF('High-Poverty HIGH'!E150="yes",'High-Poverty HIGH'!A150,"")</f>
        <v/>
      </c>
      <c r="B149" s="75"/>
      <c r="C149" s="74"/>
      <c r="D149" s="2" t="e">
        <f t="shared" si="8"/>
        <v>#DIV/0!</v>
      </c>
      <c r="E149" s="75"/>
      <c r="F149" s="74"/>
      <c r="G149" s="2" t="e">
        <f t="shared" si="9"/>
        <v>#DIV/0!</v>
      </c>
      <c r="H149" s="3" t="e">
        <f t="shared" si="10"/>
        <v>#DIV/0!</v>
      </c>
      <c r="I149" s="4" t="e">
        <f t="shared" si="11"/>
        <v>#DIV/0!</v>
      </c>
    </row>
    <row r="150" spans="1:9" x14ac:dyDescent="0.2">
      <c r="A150" s="26" t="str">
        <f>IF('High-Poverty HIGH'!E151="yes",'High-Poverty HIGH'!A151,"")</f>
        <v/>
      </c>
      <c r="B150" s="75"/>
      <c r="C150" s="74"/>
      <c r="D150" s="2" t="e">
        <f t="shared" si="8"/>
        <v>#DIV/0!</v>
      </c>
      <c r="E150" s="75"/>
      <c r="F150" s="74"/>
      <c r="G150" s="2" t="e">
        <f t="shared" si="9"/>
        <v>#DIV/0!</v>
      </c>
      <c r="H150" s="3" t="e">
        <f t="shared" si="10"/>
        <v>#DIV/0!</v>
      </c>
      <c r="I150" s="4" t="e">
        <f t="shared" si="11"/>
        <v>#DIV/0!</v>
      </c>
    </row>
    <row r="151" spans="1:9" x14ac:dyDescent="0.2">
      <c r="A151" s="26" t="str">
        <f>IF('High-Poverty HIGH'!E152="yes",'High-Poverty HIGH'!A152,"")</f>
        <v/>
      </c>
      <c r="B151" s="75"/>
      <c r="C151" s="74"/>
      <c r="D151" s="2" t="e">
        <f t="shared" si="8"/>
        <v>#DIV/0!</v>
      </c>
      <c r="E151" s="75"/>
      <c r="F151" s="74"/>
      <c r="G151" s="2" t="e">
        <f t="shared" si="9"/>
        <v>#DIV/0!</v>
      </c>
      <c r="H151" s="3" t="e">
        <f t="shared" si="10"/>
        <v>#DIV/0!</v>
      </c>
      <c r="I151" s="4" t="e">
        <f t="shared" si="11"/>
        <v>#DIV/0!</v>
      </c>
    </row>
    <row r="152" spans="1:9" x14ac:dyDescent="0.2">
      <c r="A152" s="26" t="str">
        <f>IF('High-Poverty HIGH'!E153="yes",'High-Poverty HIGH'!A153,"")</f>
        <v/>
      </c>
      <c r="B152" s="75"/>
      <c r="C152" s="74"/>
      <c r="D152" s="2" t="e">
        <f t="shared" si="8"/>
        <v>#DIV/0!</v>
      </c>
      <c r="E152" s="75"/>
      <c r="F152" s="74"/>
      <c r="G152" s="2" t="e">
        <f t="shared" si="9"/>
        <v>#DIV/0!</v>
      </c>
      <c r="H152" s="3" t="e">
        <f t="shared" si="10"/>
        <v>#DIV/0!</v>
      </c>
      <c r="I152" s="4" t="e">
        <f t="shared" si="11"/>
        <v>#DIV/0!</v>
      </c>
    </row>
    <row r="153" spans="1:9" x14ac:dyDescent="0.2">
      <c r="A153" s="26" t="str">
        <f>IF('High-Poverty HIGH'!E154="yes",'High-Poverty HIGH'!A154,"")</f>
        <v/>
      </c>
      <c r="B153" s="75"/>
      <c r="C153" s="74"/>
      <c r="D153" s="2" t="e">
        <f t="shared" si="8"/>
        <v>#DIV/0!</v>
      </c>
      <c r="E153" s="75"/>
      <c r="F153" s="74"/>
      <c r="G153" s="2" t="e">
        <f t="shared" si="9"/>
        <v>#DIV/0!</v>
      </c>
      <c r="H153" s="3" t="e">
        <f t="shared" si="10"/>
        <v>#DIV/0!</v>
      </c>
      <c r="I153" s="4" t="e">
        <f t="shared" si="11"/>
        <v>#DIV/0!</v>
      </c>
    </row>
    <row r="154" spans="1:9" x14ac:dyDescent="0.2">
      <c r="A154" s="26" t="str">
        <f>IF('High-Poverty HIGH'!E155="yes",'High-Poverty HIGH'!A155,"")</f>
        <v/>
      </c>
      <c r="B154" s="75"/>
      <c r="C154" s="74"/>
      <c r="D154" s="2" t="e">
        <f t="shared" si="8"/>
        <v>#DIV/0!</v>
      </c>
      <c r="E154" s="75"/>
      <c r="F154" s="74"/>
      <c r="G154" s="2" t="e">
        <f t="shared" si="9"/>
        <v>#DIV/0!</v>
      </c>
      <c r="H154" s="3" t="e">
        <f t="shared" si="10"/>
        <v>#DIV/0!</v>
      </c>
      <c r="I154" s="4" t="e">
        <f t="shared" si="11"/>
        <v>#DIV/0!</v>
      </c>
    </row>
    <row r="155" spans="1:9" x14ac:dyDescent="0.2">
      <c r="A155" s="26" t="str">
        <f>IF('High-Poverty HIGH'!E156="yes",'High-Poverty HIGH'!A156,"")</f>
        <v/>
      </c>
      <c r="B155" s="75"/>
      <c r="C155" s="74"/>
      <c r="D155" s="2" t="e">
        <f t="shared" si="8"/>
        <v>#DIV/0!</v>
      </c>
      <c r="E155" s="75"/>
      <c r="F155" s="74"/>
      <c r="G155" s="2" t="e">
        <f t="shared" si="9"/>
        <v>#DIV/0!</v>
      </c>
      <c r="H155" s="3" t="e">
        <f t="shared" si="10"/>
        <v>#DIV/0!</v>
      </c>
      <c r="I155" s="4" t="e">
        <f t="shared" si="11"/>
        <v>#DIV/0!</v>
      </c>
    </row>
    <row r="156" spans="1:9" x14ac:dyDescent="0.2">
      <c r="A156" s="26" t="str">
        <f>IF('High-Poverty HIGH'!E157="yes",'High-Poverty HIGH'!A157,"")</f>
        <v/>
      </c>
      <c r="B156" s="75"/>
      <c r="C156" s="74"/>
      <c r="D156" s="2" t="e">
        <f t="shared" si="8"/>
        <v>#DIV/0!</v>
      </c>
      <c r="E156" s="75"/>
      <c r="F156" s="74"/>
      <c r="G156" s="2" t="e">
        <f t="shared" si="9"/>
        <v>#DIV/0!</v>
      </c>
      <c r="H156" s="3" t="e">
        <f t="shared" si="10"/>
        <v>#DIV/0!</v>
      </c>
      <c r="I156" s="4" t="e">
        <f t="shared" si="11"/>
        <v>#DIV/0!</v>
      </c>
    </row>
    <row r="157" spans="1:9" x14ac:dyDescent="0.2">
      <c r="A157" s="26" t="str">
        <f>IF('High-Poverty HIGH'!E158="yes",'High-Poverty HIGH'!A158,"")</f>
        <v/>
      </c>
      <c r="B157" s="75"/>
      <c r="C157" s="74"/>
      <c r="D157" s="2" t="e">
        <f t="shared" si="8"/>
        <v>#DIV/0!</v>
      </c>
      <c r="E157" s="75"/>
      <c r="F157" s="74"/>
      <c r="G157" s="2" t="e">
        <f t="shared" si="9"/>
        <v>#DIV/0!</v>
      </c>
      <c r="H157" s="3" t="e">
        <f t="shared" si="10"/>
        <v>#DIV/0!</v>
      </c>
      <c r="I157" s="4" t="e">
        <f t="shared" si="11"/>
        <v>#DIV/0!</v>
      </c>
    </row>
    <row r="158" spans="1:9" x14ac:dyDescent="0.2">
      <c r="A158" s="26" t="str">
        <f>IF('High-Poverty HIGH'!E159="yes",'High-Poverty HIGH'!A159,"")</f>
        <v/>
      </c>
      <c r="B158" s="75"/>
      <c r="C158" s="74"/>
      <c r="D158" s="2" t="e">
        <f t="shared" si="8"/>
        <v>#DIV/0!</v>
      </c>
      <c r="E158" s="75"/>
      <c r="F158" s="74"/>
      <c r="G158" s="2" t="e">
        <f t="shared" si="9"/>
        <v>#DIV/0!</v>
      </c>
      <c r="H158" s="3" t="e">
        <f t="shared" si="10"/>
        <v>#DIV/0!</v>
      </c>
      <c r="I158" s="4" t="e">
        <f t="shared" si="11"/>
        <v>#DIV/0!</v>
      </c>
    </row>
    <row r="159" spans="1:9" x14ac:dyDescent="0.2">
      <c r="A159" s="26" t="str">
        <f>IF('High-Poverty HIGH'!E160="yes",'High-Poverty HIGH'!A160,"")</f>
        <v/>
      </c>
      <c r="B159" s="75"/>
      <c r="C159" s="74"/>
      <c r="D159" s="2" t="e">
        <f t="shared" si="8"/>
        <v>#DIV/0!</v>
      </c>
      <c r="E159" s="75"/>
      <c r="F159" s="74"/>
      <c r="G159" s="2" t="e">
        <f t="shared" si="9"/>
        <v>#DIV/0!</v>
      </c>
      <c r="H159" s="3" t="e">
        <f t="shared" si="10"/>
        <v>#DIV/0!</v>
      </c>
      <c r="I159" s="4" t="e">
        <f t="shared" si="11"/>
        <v>#DIV/0!</v>
      </c>
    </row>
    <row r="160" spans="1:9" x14ac:dyDescent="0.2">
      <c r="A160" s="26" t="str">
        <f>IF('High-Poverty HIGH'!E161="yes",'High-Poverty HIGH'!A161,"")</f>
        <v/>
      </c>
      <c r="B160" s="75"/>
      <c r="C160" s="74"/>
      <c r="D160" s="2" t="e">
        <f t="shared" si="8"/>
        <v>#DIV/0!</v>
      </c>
      <c r="E160" s="75"/>
      <c r="F160" s="74"/>
      <c r="G160" s="2" t="e">
        <f t="shared" si="9"/>
        <v>#DIV/0!</v>
      </c>
      <c r="H160" s="3" t="e">
        <f t="shared" si="10"/>
        <v>#DIV/0!</v>
      </c>
      <c r="I160" s="4" t="e">
        <f t="shared" si="11"/>
        <v>#DIV/0!</v>
      </c>
    </row>
    <row r="161" spans="1:9" x14ac:dyDescent="0.2">
      <c r="A161" s="26" t="str">
        <f>IF('High-Poverty HIGH'!E162="yes",'High-Poverty HIGH'!A162,"")</f>
        <v/>
      </c>
      <c r="B161" s="75"/>
      <c r="C161" s="74"/>
      <c r="D161" s="2" t="e">
        <f t="shared" si="8"/>
        <v>#DIV/0!</v>
      </c>
      <c r="E161" s="75"/>
      <c r="F161" s="74"/>
      <c r="G161" s="2" t="e">
        <f t="shared" si="9"/>
        <v>#DIV/0!</v>
      </c>
      <c r="H161" s="3" t="e">
        <f t="shared" si="10"/>
        <v>#DIV/0!</v>
      </c>
      <c r="I161" s="4" t="e">
        <f t="shared" si="11"/>
        <v>#DIV/0!</v>
      </c>
    </row>
    <row r="162" spans="1:9" x14ac:dyDescent="0.2">
      <c r="A162" s="26" t="str">
        <f>IF('High-Poverty HIGH'!E163="yes",'High-Poverty HIGH'!A163,"")</f>
        <v/>
      </c>
      <c r="B162" s="75"/>
      <c r="C162" s="74"/>
      <c r="D162" s="2" t="e">
        <f t="shared" si="8"/>
        <v>#DIV/0!</v>
      </c>
      <c r="E162" s="75"/>
      <c r="F162" s="74"/>
      <c r="G162" s="2" t="e">
        <f t="shared" si="9"/>
        <v>#DIV/0!</v>
      </c>
      <c r="H162" s="3" t="e">
        <f t="shared" si="10"/>
        <v>#DIV/0!</v>
      </c>
      <c r="I162" s="4" t="e">
        <f t="shared" si="11"/>
        <v>#DIV/0!</v>
      </c>
    </row>
    <row r="163" spans="1:9" x14ac:dyDescent="0.2">
      <c r="A163" s="26" t="str">
        <f>IF('High-Poverty HIGH'!E164="yes",'High-Poverty HIGH'!A164,"")</f>
        <v/>
      </c>
      <c r="B163" s="75"/>
      <c r="C163" s="74"/>
      <c r="D163" s="2" t="e">
        <f t="shared" si="8"/>
        <v>#DIV/0!</v>
      </c>
      <c r="E163" s="75"/>
      <c r="F163" s="74"/>
      <c r="G163" s="2" t="e">
        <f t="shared" si="9"/>
        <v>#DIV/0!</v>
      </c>
      <c r="H163" s="3" t="e">
        <f t="shared" si="10"/>
        <v>#DIV/0!</v>
      </c>
      <c r="I163" s="4" t="e">
        <f t="shared" si="11"/>
        <v>#DIV/0!</v>
      </c>
    </row>
    <row r="164" spans="1:9" x14ac:dyDescent="0.2">
      <c r="A164" s="26" t="str">
        <f>IF('High-Poverty HIGH'!E165="yes",'High-Poverty HIGH'!A165,"")</f>
        <v/>
      </c>
      <c r="B164" s="75"/>
      <c r="C164" s="74"/>
      <c r="D164" s="2" t="e">
        <f t="shared" si="8"/>
        <v>#DIV/0!</v>
      </c>
      <c r="E164" s="75"/>
      <c r="F164" s="74"/>
      <c r="G164" s="2" t="e">
        <f t="shared" si="9"/>
        <v>#DIV/0!</v>
      </c>
      <c r="H164" s="3" t="e">
        <f t="shared" si="10"/>
        <v>#DIV/0!</v>
      </c>
      <c r="I164" s="4" t="e">
        <f t="shared" si="11"/>
        <v>#DIV/0!</v>
      </c>
    </row>
    <row r="165" spans="1:9" x14ac:dyDescent="0.2">
      <c r="A165" s="26" t="str">
        <f>IF('High-Poverty HIGH'!E166="yes",'High-Poverty HIGH'!A166,"")</f>
        <v/>
      </c>
      <c r="B165" s="75"/>
      <c r="C165" s="74"/>
      <c r="D165" s="2" t="e">
        <f t="shared" si="8"/>
        <v>#DIV/0!</v>
      </c>
      <c r="E165" s="75"/>
      <c r="F165" s="74"/>
      <c r="G165" s="2" t="e">
        <f t="shared" si="9"/>
        <v>#DIV/0!</v>
      </c>
      <c r="H165" s="3" t="e">
        <f t="shared" si="10"/>
        <v>#DIV/0!</v>
      </c>
      <c r="I165" s="4" t="e">
        <f t="shared" si="11"/>
        <v>#DIV/0!</v>
      </c>
    </row>
    <row r="166" spans="1:9" x14ac:dyDescent="0.2">
      <c r="A166" s="26" t="str">
        <f>IF('High-Poverty HIGH'!E167="yes",'High-Poverty HIGH'!A167,"")</f>
        <v/>
      </c>
      <c r="B166" s="75"/>
      <c r="C166" s="74"/>
      <c r="D166" s="2" t="e">
        <f t="shared" si="8"/>
        <v>#DIV/0!</v>
      </c>
      <c r="E166" s="75"/>
      <c r="F166" s="74"/>
      <c r="G166" s="2" t="e">
        <f t="shared" si="9"/>
        <v>#DIV/0!</v>
      </c>
      <c r="H166" s="3" t="e">
        <f t="shared" si="10"/>
        <v>#DIV/0!</v>
      </c>
      <c r="I166" s="4" t="e">
        <f t="shared" si="11"/>
        <v>#DIV/0!</v>
      </c>
    </row>
    <row r="167" spans="1:9" x14ac:dyDescent="0.2">
      <c r="A167" s="26" t="str">
        <f>IF('High-Poverty HIGH'!E168="yes",'High-Poverty HIGH'!A168,"")</f>
        <v/>
      </c>
      <c r="B167" s="75"/>
      <c r="C167" s="74"/>
      <c r="D167" s="2" t="e">
        <f t="shared" si="8"/>
        <v>#DIV/0!</v>
      </c>
      <c r="E167" s="75"/>
      <c r="F167" s="74"/>
      <c r="G167" s="2" t="e">
        <f t="shared" si="9"/>
        <v>#DIV/0!</v>
      </c>
      <c r="H167" s="3" t="e">
        <f t="shared" si="10"/>
        <v>#DIV/0!</v>
      </c>
      <c r="I167" s="4" t="e">
        <f t="shared" si="11"/>
        <v>#DIV/0!</v>
      </c>
    </row>
    <row r="168" spans="1:9" x14ac:dyDescent="0.2">
      <c r="A168" s="26" t="str">
        <f>IF('High-Poverty HIGH'!E169="yes",'High-Poverty HIGH'!A169,"")</f>
        <v/>
      </c>
      <c r="B168" s="75"/>
      <c r="C168" s="74"/>
      <c r="D168" s="2" t="e">
        <f t="shared" si="8"/>
        <v>#DIV/0!</v>
      </c>
      <c r="E168" s="75"/>
      <c r="F168" s="74"/>
      <c r="G168" s="2" t="e">
        <f t="shared" si="9"/>
        <v>#DIV/0!</v>
      </c>
      <c r="H168" s="3" t="e">
        <f t="shared" si="10"/>
        <v>#DIV/0!</v>
      </c>
      <c r="I168" s="4" t="e">
        <f t="shared" si="11"/>
        <v>#DIV/0!</v>
      </c>
    </row>
    <row r="169" spans="1:9" x14ac:dyDescent="0.2">
      <c r="A169" s="26" t="str">
        <f>IF('High-Poverty HIGH'!E170="yes",'High-Poverty HIGH'!A170,"")</f>
        <v/>
      </c>
      <c r="B169" s="75"/>
      <c r="C169" s="74"/>
      <c r="D169" s="2" t="e">
        <f t="shared" si="8"/>
        <v>#DIV/0!</v>
      </c>
      <c r="E169" s="75"/>
      <c r="F169" s="74"/>
      <c r="G169" s="2" t="e">
        <f t="shared" si="9"/>
        <v>#DIV/0!</v>
      </c>
      <c r="H169" s="3" t="e">
        <f t="shared" si="10"/>
        <v>#DIV/0!</v>
      </c>
      <c r="I169" s="4" t="e">
        <f t="shared" si="11"/>
        <v>#DIV/0!</v>
      </c>
    </row>
    <row r="170" spans="1:9" x14ac:dyDescent="0.2">
      <c r="A170" s="26" t="str">
        <f>IF('High-Poverty HIGH'!E171="yes",'High-Poverty HIGH'!A171,"")</f>
        <v/>
      </c>
      <c r="B170" s="75"/>
      <c r="C170" s="74"/>
      <c r="D170" s="2" t="e">
        <f t="shared" si="8"/>
        <v>#DIV/0!</v>
      </c>
      <c r="E170" s="75"/>
      <c r="F170" s="74"/>
      <c r="G170" s="2" t="e">
        <f t="shared" si="9"/>
        <v>#DIV/0!</v>
      </c>
      <c r="H170" s="3" t="e">
        <f t="shared" si="10"/>
        <v>#DIV/0!</v>
      </c>
      <c r="I170" s="4" t="e">
        <f t="shared" si="11"/>
        <v>#DIV/0!</v>
      </c>
    </row>
    <row r="171" spans="1:9" x14ac:dyDescent="0.2">
      <c r="A171" s="26" t="str">
        <f>IF('High-Poverty HIGH'!E172="yes",'High-Poverty HIGH'!A172,"")</f>
        <v/>
      </c>
      <c r="B171" s="75"/>
      <c r="C171" s="74"/>
      <c r="D171" s="2" t="e">
        <f t="shared" si="8"/>
        <v>#DIV/0!</v>
      </c>
      <c r="E171" s="75"/>
      <c r="F171" s="74"/>
      <c r="G171" s="2" t="e">
        <f t="shared" si="9"/>
        <v>#DIV/0!</v>
      </c>
      <c r="H171" s="3" t="e">
        <f t="shared" si="10"/>
        <v>#DIV/0!</v>
      </c>
      <c r="I171" s="4" t="e">
        <f t="shared" si="11"/>
        <v>#DIV/0!</v>
      </c>
    </row>
    <row r="172" spans="1:9" x14ac:dyDescent="0.2">
      <c r="A172" s="26" t="str">
        <f>IF('High-Poverty HIGH'!E173="yes",'High-Poverty HIGH'!A173,"")</f>
        <v/>
      </c>
      <c r="B172" s="75"/>
      <c r="C172" s="74"/>
      <c r="D172" s="2" t="e">
        <f t="shared" si="8"/>
        <v>#DIV/0!</v>
      </c>
      <c r="E172" s="75"/>
      <c r="F172" s="74"/>
      <c r="G172" s="2" t="e">
        <f t="shared" si="9"/>
        <v>#DIV/0!</v>
      </c>
      <c r="H172" s="3" t="e">
        <f t="shared" si="10"/>
        <v>#DIV/0!</v>
      </c>
      <c r="I172" s="4" t="e">
        <f t="shared" si="11"/>
        <v>#DIV/0!</v>
      </c>
    </row>
    <row r="173" spans="1:9" x14ac:dyDescent="0.2">
      <c r="A173" s="26" t="str">
        <f>IF('High-Poverty HIGH'!E174="yes",'High-Poverty HIGH'!A174,"")</f>
        <v/>
      </c>
      <c r="B173" s="75"/>
      <c r="C173" s="74"/>
      <c r="D173" s="2" t="e">
        <f t="shared" si="8"/>
        <v>#DIV/0!</v>
      </c>
      <c r="E173" s="75"/>
      <c r="F173" s="74"/>
      <c r="G173" s="2" t="e">
        <f t="shared" si="9"/>
        <v>#DIV/0!</v>
      </c>
      <c r="H173" s="3" t="e">
        <f t="shared" si="10"/>
        <v>#DIV/0!</v>
      </c>
      <c r="I173" s="4" t="e">
        <f t="shared" si="11"/>
        <v>#DIV/0!</v>
      </c>
    </row>
    <row r="174" spans="1:9" x14ac:dyDescent="0.2">
      <c r="A174" s="26" t="str">
        <f>IF('High-Poverty HIGH'!E175="yes",'High-Poverty HIGH'!A175,"")</f>
        <v/>
      </c>
      <c r="B174" s="75"/>
      <c r="C174" s="74"/>
      <c r="D174" s="2" t="e">
        <f t="shared" si="8"/>
        <v>#DIV/0!</v>
      </c>
      <c r="E174" s="75"/>
      <c r="F174" s="74"/>
      <c r="G174" s="2" t="e">
        <f t="shared" si="9"/>
        <v>#DIV/0!</v>
      </c>
      <c r="H174" s="3" t="e">
        <f t="shared" si="10"/>
        <v>#DIV/0!</v>
      </c>
      <c r="I174" s="4" t="e">
        <f t="shared" si="11"/>
        <v>#DIV/0!</v>
      </c>
    </row>
    <row r="175" spans="1:9" x14ac:dyDescent="0.2">
      <c r="A175" s="26" t="str">
        <f>IF('High-Poverty HIGH'!E176="yes",'High-Poverty HIGH'!A176,"")</f>
        <v/>
      </c>
      <c r="B175" s="75"/>
      <c r="C175" s="74"/>
      <c r="D175" s="2" t="e">
        <f t="shared" si="8"/>
        <v>#DIV/0!</v>
      </c>
      <c r="E175" s="75"/>
      <c r="F175" s="74"/>
      <c r="G175" s="2" t="e">
        <f t="shared" si="9"/>
        <v>#DIV/0!</v>
      </c>
      <c r="H175" s="3" t="e">
        <f t="shared" si="10"/>
        <v>#DIV/0!</v>
      </c>
      <c r="I175" s="4" t="e">
        <f t="shared" si="11"/>
        <v>#DIV/0!</v>
      </c>
    </row>
    <row r="176" spans="1:9" x14ac:dyDescent="0.2">
      <c r="A176" s="26" t="str">
        <f>IF('High-Poverty HIGH'!E177="yes",'High-Poverty HIGH'!A177,"")</f>
        <v/>
      </c>
      <c r="B176" s="75"/>
      <c r="C176" s="74"/>
      <c r="D176" s="2" t="e">
        <f t="shared" si="8"/>
        <v>#DIV/0!</v>
      </c>
      <c r="E176" s="75"/>
      <c r="F176" s="74"/>
      <c r="G176" s="2" t="e">
        <f t="shared" si="9"/>
        <v>#DIV/0!</v>
      </c>
      <c r="H176" s="3" t="e">
        <f t="shared" si="10"/>
        <v>#DIV/0!</v>
      </c>
      <c r="I176" s="4" t="e">
        <f t="shared" si="11"/>
        <v>#DIV/0!</v>
      </c>
    </row>
    <row r="177" spans="1:9" x14ac:dyDescent="0.2">
      <c r="A177" s="26" t="str">
        <f>IF('High-Poverty HIGH'!E178="yes",'High-Poverty HIGH'!A178,"")</f>
        <v/>
      </c>
      <c r="B177" s="75"/>
      <c r="C177" s="74"/>
      <c r="D177" s="2" t="e">
        <f t="shared" si="8"/>
        <v>#DIV/0!</v>
      </c>
      <c r="E177" s="75"/>
      <c r="F177" s="74"/>
      <c r="G177" s="2" t="e">
        <f t="shared" si="9"/>
        <v>#DIV/0!</v>
      </c>
      <c r="H177" s="3" t="e">
        <f t="shared" si="10"/>
        <v>#DIV/0!</v>
      </c>
      <c r="I177" s="4" t="e">
        <f t="shared" si="11"/>
        <v>#DIV/0!</v>
      </c>
    </row>
    <row r="178" spans="1:9" x14ac:dyDescent="0.2">
      <c r="A178" s="26" t="str">
        <f>IF('High-Poverty HIGH'!E179="yes",'High-Poverty HIGH'!A179,"")</f>
        <v/>
      </c>
      <c r="B178" s="75"/>
      <c r="C178" s="74"/>
      <c r="D178" s="2" t="e">
        <f t="shared" si="8"/>
        <v>#DIV/0!</v>
      </c>
      <c r="E178" s="75"/>
      <c r="F178" s="74"/>
      <c r="G178" s="2" t="e">
        <f t="shared" si="9"/>
        <v>#DIV/0!</v>
      </c>
      <c r="H178" s="3" t="e">
        <f t="shared" si="10"/>
        <v>#DIV/0!</v>
      </c>
      <c r="I178" s="4" t="e">
        <f t="shared" si="11"/>
        <v>#DIV/0!</v>
      </c>
    </row>
    <row r="179" spans="1:9" x14ac:dyDescent="0.2">
      <c r="A179" s="26" t="str">
        <f>IF('High-Poverty HIGH'!E180="yes",'High-Poverty HIGH'!A180,"")</f>
        <v/>
      </c>
      <c r="B179" s="75"/>
      <c r="C179" s="74"/>
      <c r="D179" s="2" t="e">
        <f t="shared" si="8"/>
        <v>#DIV/0!</v>
      </c>
      <c r="E179" s="75"/>
      <c r="F179" s="74"/>
      <c r="G179" s="2" t="e">
        <f t="shared" si="9"/>
        <v>#DIV/0!</v>
      </c>
      <c r="H179" s="3" t="e">
        <f t="shared" si="10"/>
        <v>#DIV/0!</v>
      </c>
      <c r="I179" s="4" t="e">
        <f t="shared" si="11"/>
        <v>#DIV/0!</v>
      </c>
    </row>
    <row r="180" spans="1:9" x14ac:dyDescent="0.2">
      <c r="A180" s="26" t="str">
        <f>IF('High-Poverty HIGH'!E181="yes",'High-Poverty HIGH'!A181,"")</f>
        <v/>
      </c>
      <c r="B180" s="75"/>
      <c r="C180" s="74"/>
      <c r="D180" s="2" t="e">
        <f t="shared" si="8"/>
        <v>#DIV/0!</v>
      </c>
      <c r="E180" s="75"/>
      <c r="F180" s="74"/>
      <c r="G180" s="2" t="e">
        <f t="shared" si="9"/>
        <v>#DIV/0!</v>
      </c>
      <c r="H180" s="3" t="e">
        <f t="shared" si="10"/>
        <v>#DIV/0!</v>
      </c>
      <c r="I180" s="4" t="e">
        <f t="shared" si="11"/>
        <v>#DIV/0!</v>
      </c>
    </row>
    <row r="181" spans="1:9" x14ac:dyDescent="0.2">
      <c r="A181" s="26" t="str">
        <f>IF('High-Poverty HIGH'!E182="yes",'High-Poverty HIGH'!A182,"")</f>
        <v/>
      </c>
      <c r="B181" s="75"/>
      <c r="C181" s="74"/>
      <c r="D181" s="2" t="e">
        <f t="shared" si="8"/>
        <v>#DIV/0!</v>
      </c>
      <c r="E181" s="75"/>
      <c r="F181" s="74"/>
      <c r="G181" s="2" t="e">
        <f t="shared" si="9"/>
        <v>#DIV/0!</v>
      </c>
      <c r="H181" s="3" t="e">
        <f t="shared" si="10"/>
        <v>#DIV/0!</v>
      </c>
      <c r="I181" s="4" t="e">
        <f t="shared" si="11"/>
        <v>#DIV/0!</v>
      </c>
    </row>
    <row r="182" spans="1:9" x14ac:dyDescent="0.2">
      <c r="A182" s="26" t="str">
        <f>IF('High-Poverty HIGH'!E183="yes",'High-Poverty HIGH'!A183,"")</f>
        <v/>
      </c>
      <c r="B182" s="75"/>
      <c r="C182" s="74"/>
      <c r="D182" s="2" t="e">
        <f t="shared" si="8"/>
        <v>#DIV/0!</v>
      </c>
      <c r="E182" s="75"/>
      <c r="F182" s="74"/>
      <c r="G182" s="2" t="e">
        <f t="shared" si="9"/>
        <v>#DIV/0!</v>
      </c>
      <c r="H182" s="3" t="e">
        <f t="shared" si="10"/>
        <v>#DIV/0!</v>
      </c>
      <c r="I182" s="4" t="e">
        <f t="shared" si="11"/>
        <v>#DIV/0!</v>
      </c>
    </row>
    <row r="183" spans="1:9" x14ac:dyDescent="0.2">
      <c r="A183" s="26" t="str">
        <f>IF('High-Poverty HIGH'!E184="yes",'High-Poverty HIGH'!A184,"")</f>
        <v/>
      </c>
      <c r="B183" s="75"/>
      <c r="C183" s="74"/>
      <c r="D183" s="2" t="e">
        <f t="shared" si="8"/>
        <v>#DIV/0!</v>
      </c>
      <c r="E183" s="75"/>
      <c r="F183" s="74"/>
      <c r="G183" s="2" t="e">
        <f t="shared" si="9"/>
        <v>#DIV/0!</v>
      </c>
      <c r="H183" s="3" t="e">
        <f t="shared" si="10"/>
        <v>#DIV/0!</v>
      </c>
      <c r="I183" s="4" t="e">
        <f t="shared" si="11"/>
        <v>#DIV/0!</v>
      </c>
    </row>
    <row r="184" spans="1:9" x14ac:dyDescent="0.2">
      <c r="A184" s="26" t="str">
        <f>IF('High-Poverty HIGH'!E185="yes",'High-Poverty HIGH'!A185,"")</f>
        <v/>
      </c>
      <c r="B184" s="75"/>
      <c r="C184" s="74"/>
      <c r="D184" s="2" t="e">
        <f t="shared" si="8"/>
        <v>#DIV/0!</v>
      </c>
      <c r="E184" s="75"/>
      <c r="F184" s="74"/>
      <c r="G184" s="2" t="e">
        <f t="shared" si="9"/>
        <v>#DIV/0!</v>
      </c>
      <c r="H184" s="3" t="e">
        <f t="shared" si="10"/>
        <v>#DIV/0!</v>
      </c>
      <c r="I184" s="4" t="e">
        <f t="shared" si="11"/>
        <v>#DIV/0!</v>
      </c>
    </row>
    <row r="185" spans="1:9" x14ac:dyDescent="0.2">
      <c r="A185" s="26" t="str">
        <f>IF('High-Poverty HIGH'!E186="yes",'High-Poverty HIGH'!A186,"")</f>
        <v/>
      </c>
      <c r="B185" s="75"/>
      <c r="C185" s="74"/>
      <c r="D185" s="2" t="e">
        <f t="shared" si="8"/>
        <v>#DIV/0!</v>
      </c>
      <c r="E185" s="75"/>
      <c r="F185" s="74"/>
      <c r="G185" s="2" t="e">
        <f t="shared" si="9"/>
        <v>#DIV/0!</v>
      </c>
      <c r="H185" s="3" t="e">
        <f t="shared" si="10"/>
        <v>#DIV/0!</v>
      </c>
      <c r="I185" s="4" t="e">
        <f t="shared" si="11"/>
        <v>#DIV/0!</v>
      </c>
    </row>
    <row r="186" spans="1:9" x14ac:dyDescent="0.2">
      <c r="A186" s="26" t="str">
        <f>IF('High-Poverty HIGH'!E187="yes",'High-Poverty HIGH'!A187,"")</f>
        <v/>
      </c>
      <c r="B186" s="75"/>
      <c r="C186" s="74"/>
      <c r="D186" s="2" t="e">
        <f t="shared" si="8"/>
        <v>#DIV/0!</v>
      </c>
      <c r="E186" s="75"/>
      <c r="F186" s="74"/>
      <c r="G186" s="2" t="e">
        <f t="shared" si="9"/>
        <v>#DIV/0!</v>
      </c>
      <c r="H186" s="3" t="e">
        <f t="shared" si="10"/>
        <v>#DIV/0!</v>
      </c>
      <c r="I186" s="4" t="e">
        <f t="shared" si="11"/>
        <v>#DIV/0!</v>
      </c>
    </row>
    <row r="187" spans="1:9" x14ac:dyDescent="0.2">
      <c r="A187" s="26" t="str">
        <f>IF('High-Poverty HIGH'!E188="yes",'High-Poverty HIGH'!A188,"")</f>
        <v/>
      </c>
      <c r="B187" s="75"/>
      <c r="C187" s="74"/>
      <c r="D187" s="2" t="e">
        <f t="shared" si="8"/>
        <v>#DIV/0!</v>
      </c>
      <c r="E187" s="75"/>
      <c r="F187" s="74"/>
      <c r="G187" s="2" t="e">
        <f t="shared" si="9"/>
        <v>#DIV/0!</v>
      </c>
      <c r="H187" s="3" t="e">
        <f t="shared" si="10"/>
        <v>#DIV/0!</v>
      </c>
      <c r="I187" s="4" t="e">
        <f t="shared" si="11"/>
        <v>#DIV/0!</v>
      </c>
    </row>
    <row r="188" spans="1:9" x14ac:dyDescent="0.2">
      <c r="A188" s="26" t="str">
        <f>IF('High-Poverty HIGH'!E189="yes",'High-Poverty HIGH'!A189,"")</f>
        <v/>
      </c>
      <c r="B188" s="75"/>
      <c r="C188" s="74"/>
      <c r="D188" s="2" t="e">
        <f t="shared" si="8"/>
        <v>#DIV/0!</v>
      </c>
      <c r="E188" s="75"/>
      <c r="F188" s="74"/>
      <c r="G188" s="2" t="e">
        <f t="shared" si="9"/>
        <v>#DIV/0!</v>
      </c>
      <c r="H188" s="3" t="e">
        <f t="shared" si="10"/>
        <v>#DIV/0!</v>
      </c>
      <c r="I188" s="4" t="e">
        <f t="shared" si="11"/>
        <v>#DIV/0!</v>
      </c>
    </row>
    <row r="189" spans="1:9" x14ac:dyDescent="0.2">
      <c r="A189" s="26" t="str">
        <f>IF('High-Poverty HIGH'!E190="yes",'High-Poverty HIGH'!A190,"")</f>
        <v/>
      </c>
      <c r="B189" s="75"/>
      <c r="C189" s="74"/>
      <c r="D189" s="2" t="e">
        <f t="shared" si="8"/>
        <v>#DIV/0!</v>
      </c>
      <c r="E189" s="75"/>
      <c r="F189" s="74"/>
      <c r="G189" s="2" t="e">
        <f t="shared" si="9"/>
        <v>#DIV/0!</v>
      </c>
      <c r="H189" s="3" t="e">
        <f t="shared" si="10"/>
        <v>#DIV/0!</v>
      </c>
      <c r="I189" s="4" t="e">
        <f t="shared" si="11"/>
        <v>#DIV/0!</v>
      </c>
    </row>
    <row r="190" spans="1:9" x14ac:dyDescent="0.2">
      <c r="A190" s="26" t="str">
        <f>IF('High-Poverty HIGH'!E191="yes",'High-Poverty HIGH'!A191,"")</f>
        <v/>
      </c>
      <c r="B190" s="75"/>
      <c r="C190" s="74"/>
      <c r="D190" s="2" t="e">
        <f t="shared" si="8"/>
        <v>#DIV/0!</v>
      </c>
      <c r="E190" s="75"/>
      <c r="F190" s="74"/>
      <c r="G190" s="2" t="e">
        <f t="shared" si="9"/>
        <v>#DIV/0!</v>
      </c>
      <c r="H190" s="3" t="e">
        <f t="shared" si="10"/>
        <v>#DIV/0!</v>
      </c>
      <c r="I190" s="4" t="e">
        <f t="shared" si="11"/>
        <v>#DIV/0!</v>
      </c>
    </row>
    <row r="191" spans="1:9" x14ac:dyDescent="0.2">
      <c r="A191" s="26" t="str">
        <f>IF('High-Poverty HIGH'!E192="yes",'High-Poverty HIGH'!A192,"")</f>
        <v/>
      </c>
      <c r="B191" s="75"/>
      <c r="C191" s="74"/>
      <c r="D191" s="2" t="e">
        <f t="shared" si="8"/>
        <v>#DIV/0!</v>
      </c>
      <c r="E191" s="75"/>
      <c r="F191" s="74"/>
      <c r="G191" s="2" t="e">
        <f t="shared" si="9"/>
        <v>#DIV/0!</v>
      </c>
      <c r="H191" s="3" t="e">
        <f t="shared" si="10"/>
        <v>#DIV/0!</v>
      </c>
      <c r="I191" s="4" t="e">
        <f t="shared" si="11"/>
        <v>#DIV/0!</v>
      </c>
    </row>
    <row r="192" spans="1:9" x14ac:dyDescent="0.2">
      <c r="A192" s="26" t="str">
        <f>IF('High-Poverty HIGH'!E193="yes",'High-Poverty HIGH'!A193,"")</f>
        <v/>
      </c>
      <c r="B192" s="75"/>
      <c r="C192" s="74"/>
      <c r="D192" s="2" t="e">
        <f t="shared" si="8"/>
        <v>#DIV/0!</v>
      </c>
      <c r="E192" s="75"/>
      <c r="F192" s="74"/>
      <c r="G192" s="2" t="e">
        <f t="shared" si="9"/>
        <v>#DIV/0!</v>
      </c>
      <c r="H192" s="3" t="e">
        <f t="shared" si="10"/>
        <v>#DIV/0!</v>
      </c>
      <c r="I192" s="4" t="e">
        <f t="shared" si="11"/>
        <v>#DIV/0!</v>
      </c>
    </row>
    <row r="193" spans="1:9" x14ac:dyDescent="0.2">
      <c r="A193" s="26" t="str">
        <f>IF('High-Poverty HIGH'!E194="yes",'High-Poverty HIGH'!A194,"")</f>
        <v/>
      </c>
      <c r="B193" s="75"/>
      <c r="C193" s="74"/>
      <c r="D193" s="2" t="e">
        <f t="shared" si="8"/>
        <v>#DIV/0!</v>
      </c>
      <c r="E193" s="75"/>
      <c r="F193" s="74"/>
      <c r="G193" s="2" t="e">
        <f t="shared" si="9"/>
        <v>#DIV/0!</v>
      </c>
      <c r="H193" s="3" t="e">
        <f t="shared" si="10"/>
        <v>#DIV/0!</v>
      </c>
      <c r="I193" s="4" t="e">
        <f t="shared" si="11"/>
        <v>#DIV/0!</v>
      </c>
    </row>
    <row r="194" spans="1:9" x14ac:dyDescent="0.2">
      <c r="A194" s="26" t="str">
        <f>IF('High-Poverty HIGH'!E195="yes",'High-Poverty HIGH'!A195,"")</f>
        <v/>
      </c>
      <c r="B194" s="75"/>
      <c r="C194" s="74"/>
      <c r="D194" s="2" t="e">
        <f t="shared" si="8"/>
        <v>#DIV/0!</v>
      </c>
      <c r="E194" s="75"/>
      <c r="F194" s="74"/>
      <c r="G194" s="2" t="e">
        <f t="shared" si="9"/>
        <v>#DIV/0!</v>
      </c>
      <c r="H194" s="3" t="e">
        <f t="shared" si="10"/>
        <v>#DIV/0!</v>
      </c>
      <c r="I194" s="4" t="e">
        <f t="shared" si="11"/>
        <v>#DIV/0!</v>
      </c>
    </row>
    <row r="195" spans="1:9" x14ac:dyDescent="0.2">
      <c r="A195" s="26" t="str">
        <f>IF('High-Poverty HIGH'!E196="yes",'High-Poverty HIGH'!A196,"")</f>
        <v/>
      </c>
      <c r="B195" s="75"/>
      <c r="C195" s="74"/>
      <c r="D195" s="2" t="e">
        <f t="shared" si="8"/>
        <v>#DIV/0!</v>
      </c>
      <c r="E195" s="75"/>
      <c r="F195" s="74"/>
      <c r="G195" s="2" t="e">
        <f t="shared" si="9"/>
        <v>#DIV/0!</v>
      </c>
      <c r="H195" s="3" t="e">
        <f t="shared" si="10"/>
        <v>#DIV/0!</v>
      </c>
      <c r="I195" s="4" t="e">
        <f t="shared" si="11"/>
        <v>#DIV/0!</v>
      </c>
    </row>
    <row r="196" spans="1:9" x14ac:dyDescent="0.2">
      <c r="A196" s="26" t="str">
        <f>IF('High-Poverty HIGH'!E197="yes",'High-Poverty HIGH'!A197,"")</f>
        <v/>
      </c>
      <c r="B196" s="75"/>
      <c r="C196" s="74"/>
      <c r="D196" s="2" t="e">
        <f t="shared" si="8"/>
        <v>#DIV/0!</v>
      </c>
      <c r="E196" s="75"/>
      <c r="F196" s="74"/>
      <c r="G196" s="2" t="e">
        <f t="shared" si="9"/>
        <v>#DIV/0!</v>
      </c>
      <c r="H196" s="3" t="e">
        <f t="shared" si="10"/>
        <v>#DIV/0!</v>
      </c>
      <c r="I196" s="4" t="e">
        <f t="shared" si="11"/>
        <v>#DIV/0!</v>
      </c>
    </row>
    <row r="197" spans="1:9" x14ac:dyDescent="0.2">
      <c r="A197" s="26" t="str">
        <f>IF('High-Poverty HIGH'!E198="yes",'High-Poverty HIGH'!A198,"")</f>
        <v/>
      </c>
      <c r="B197" s="75"/>
      <c r="C197" s="74"/>
      <c r="D197" s="2" t="e">
        <f t="shared" si="8"/>
        <v>#DIV/0!</v>
      </c>
      <c r="E197" s="75"/>
      <c r="F197" s="74"/>
      <c r="G197" s="2" t="e">
        <f t="shared" si="9"/>
        <v>#DIV/0!</v>
      </c>
      <c r="H197" s="3" t="e">
        <f t="shared" si="10"/>
        <v>#DIV/0!</v>
      </c>
      <c r="I197" s="4" t="e">
        <f t="shared" si="11"/>
        <v>#DIV/0!</v>
      </c>
    </row>
    <row r="198" spans="1:9" x14ac:dyDescent="0.2">
      <c r="A198" s="26" t="str">
        <f>IF('High-Poverty HIGH'!E199="yes",'High-Poverty HIGH'!A199,"")</f>
        <v/>
      </c>
      <c r="B198" s="75"/>
      <c r="C198" s="74"/>
      <c r="D198" s="2" t="e">
        <f t="shared" si="8"/>
        <v>#DIV/0!</v>
      </c>
      <c r="E198" s="75"/>
      <c r="F198" s="74"/>
      <c r="G198" s="2" t="e">
        <f t="shared" si="9"/>
        <v>#DIV/0!</v>
      </c>
      <c r="H198" s="3" t="e">
        <f t="shared" si="10"/>
        <v>#DIV/0!</v>
      </c>
      <c r="I198" s="4" t="e">
        <f t="shared" si="11"/>
        <v>#DIV/0!</v>
      </c>
    </row>
    <row r="199" spans="1:9" x14ac:dyDescent="0.2">
      <c r="A199" s="26" t="str">
        <f>IF('High-Poverty HIGH'!E200="yes",'High-Poverty HIGH'!A200,"")</f>
        <v/>
      </c>
      <c r="B199" s="75"/>
      <c r="C199" s="74"/>
      <c r="D199" s="2" t="e">
        <f t="shared" si="8"/>
        <v>#DIV/0!</v>
      </c>
      <c r="E199" s="75"/>
      <c r="F199" s="74"/>
      <c r="G199" s="2" t="e">
        <f t="shared" si="9"/>
        <v>#DIV/0!</v>
      </c>
      <c r="H199" s="3" t="e">
        <f t="shared" si="10"/>
        <v>#DIV/0!</v>
      </c>
      <c r="I199" s="4" t="e">
        <f t="shared" si="11"/>
        <v>#DIV/0!</v>
      </c>
    </row>
    <row r="200" spans="1:9" x14ac:dyDescent="0.2">
      <c r="A200" s="26" t="str">
        <f>IF('High-Poverty HIGH'!E201="yes",'High-Poverty HIGH'!A201,"")</f>
        <v/>
      </c>
      <c r="B200" s="75"/>
      <c r="C200" s="74"/>
      <c r="D200" s="2" t="e">
        <f t="shared" si="8"/>
        <v>#DIV/0!</v>
      </c>
      <c r="E200" s="75"/>
      <c r="F200" s="74"/>
      <c r="G200" s="2" t="e">
        <f t="shared" si="9"/>
        <v>#DIV/0!</v>
      </c>
      <c r="H200" s="3" t="e">
        <f t="shared" si="10"/>
        <v>#DIV/0!</v>
      </c>
      <c r="I200" s="4" t="e">
        <f t="shared" si="11"/>
        <v>#DIV/0!</v>
      </c>
    </row>
    <row r="201" spans="1:9" x14ac:dyDescent="0.2">
      <c r="A201" s="26" t="str">
        <f>IF('High-Poverty HIGH'!E202="yes",'High-Poverty HIGH'!A202,"")</f>
        <v/>
      </c>
      <c r="B201" s="75"/>
      <c r="C201" s="74"/>
      <c r="D201" s="2" t="e">
        <f t="shared" ref="D201:D264" si="12">B201/C201</f>
        <v>#DIV/0!</v>
      </c>
      <c r="E201" s="75"/>
      <c r="F201" s="74"/>
      <c r="G201" s="2" t="e">
        <f t="shared" ref="G201:G264" si="13">E201/F201</f>
        <v>#DIV/0!</v>
      </c>
      <c r="H201" s="3" t="e">
        <f t="shared" ref="H201:H264" si="14">IF(G201&gt;D201,G201-D201,0)</f>
        <v>#DIV/0!</v>
      </c>
      <c r="I201" s="4" t="e">
        <f t="shared" ref="I201:I264" si="15">IF(H201&lt;0.01,"Yes","No")</f>
        <v>#DIV/0!</v>
      </c>
    </row>
    <row r="202" spans="1:9" x14ac:dyDescent="0.2">
      <c r="A202" s="26" t="str">
        <f>IF('High-Poverty HIGH'!E203="yes",'High-Poverty HIGH'!A203,"")</f>
        <v/>
      </c>
      <c r="B202" s="75"/>
      <c r="C202" s="74"/>
      <c r="D202" s="2" t="e">
        <f t="shared" si="12"/>
        <v>#DIV/0!</v>
      </c>
      <c r="E202" s="75"/>
      <c r="F202" s="74"/>
      <c r="G202" s="2" t="e">
        <f t="shared" si="13"/>
        <v>#DIV/0!</v>
      </c>
      <c r="H202" s="3" t="e">
        <f t="shared" si="14"/>
        <v>#DIV/0!</v>
      </c>
      <c r="I202" s="4" t="e">
        <f t="shared" si="15"/>
        <v>#DIV/0!</v>
      </c>
    </row>
    <row r="203" spans="1:9" x14ac:dyDescent="0.2">
      <c r="A203" s="26" t="str">
        <f>IF('High-Poverty HIGH'!E204="yes",'High-Poverty HIGH'!A204,"")</f>
        <v/>
      </c>
      <c r="B203" s="75"/>
      <c r="C203" s="74"/>
      <c r="D203" s="2" t="e">
        <f t="shared" si="12"/>
        <v>#DIV/0!</v>
      </c>
      <c r="E203" s="75"/>
      <c r="F203" s="74"/>
      <c r="G203" s="2" t="e">
        <f t="shared" si="13"/>
        <v>#DIV/0!</v>
      </c>
      <c r="H203" s="3" t="e">
        <f t="shared" si="14"/>
        <v>#DIV/0!</v>
      </c>
      <c r="I203" s="4" t="e">
        <f t="shared" si="15"/>
        <v>#DIV/0!</v>
      </c>
    </row>
    <row r="204" spans="1:9" x14ac:dyDescent="0.2">
      <c r="A204" s="26" t="str">
        <f>IF('High-Poverty HIGH'!E205="yes",'High-Poverty HIGH'!A205,"")</f>
        <v/>
      </c>
      <c r="B204" s="75"/>
      <c r="C204" s="74"/>
      <c r="D204" s="2" t="e">
        <f t="shared" si="12"/>
        <v>#DIV/0!</v>
      </c>
      <c r="E204" s="75"/>
      <c r="F204" s="74"/>
      <c r="G204" s="2" t="e">
        <f t="shared" si="13"/>
        <v>#DIV/0!</v>
      </c>
      <c r="H204" s="3" t="e">
        <f t="shared" si="14"/>
        <v>#DIV/0!</v>
      </c>
      <c r="I204" s="4" t="e">
        <f t="shared" si="15"/>
        <v>#DIV/0!</v>
      </c>
    </row>
    <row r="205" spans="1:9" x14ac:dyDescent="0.2">
      <c r="A205" s="26" t="str">
        <f>IF('High-Poverty HIGH'!E206="yes",'High-Poverty HIGH'!A206,"")</f>
        <v/>
      </c>
      <c r="B205" s="75"/>
      <c r="C205" s="74"/>
      <c r="D205" s="2" t="e">
        <f t="shared" si="12"/>
        <v>#DIV/0!</v>
      </c>
      <c r="E205" s="75"/>
      <c r="F205" s="74"/>
      <c r="G205" s="2" t="e">
        <f t="shared" si="13"/>
        <v>#DIV/0!</v>
      </c>
      <c r="H205" s="3" t="e">
        <f t="shared" si="14"/>
        <v>#DIV/0!</v>
      </c>
      <c r="I205" s="4" t="e">
        <f t="shared" si="15"/>
        <v>#DIV/0!</v>
      </c>
    </row>
    <row r="206" spans="1:9" x14ac:dyDescent="0.2">
      <c r="A206" s="26" t="str">
        <f>IF('High-Poverty HIGH'!E207="yes",'High-Poverty HIGH'!A207,"")</f>
        <v/>
      </c>
      <c r="B206" s="75"/>
      <c r="C206" s="74"/>
      <c r="D206" s="2" t="e">
        <f t="shared" si="12"/>
        <v>#DIV/0!</v>
      </c>
      <c r="E206" s="75"/>
      <c r="F206" s="74"/>
      <c r="G206" s="2" t="e">
        <f t="shared" si="13"/>
        <v>#DIV/0!</v>
      </c>
      <c r="H206" s="3" t="e">
        <f t="shared" si="14"/>
        <v>#DIV/0!</v>
      </c>
      <c r="I206" s="4" t="e">
        <f t="shared" si="15"/>
        <v>#DIV/0!</v>
      </c>
    </row>
    <row r="207" spans="1:9" x14ac:dyDescent="0.2">
      <c r="A207" s="26" t="str">
        <f>IF('High-Poverty HIGH'!E208="yes",'High-Poverty HIGH'!A208,"")</f>
        <v/>
      </c>
      <c r="B207" s="75"/>
      <c r="C207" s="74"/>
      <c r="D207" s="2" t="e">
        <f t="shared" si="12"/>
        <v>#DIV/0!</v>
      </c>
      <c r="E207" s="75"/>
      <c r="F207" s="74"/>
      <c r="G207" s="2" t="e">
        <f t="shared" si="13"/>
        <v>#DIV/0!</v>
      </c>
      <c r="H207" s="3" t="e">
        <f t="shared" si="14"/>
        <v>#DIV/0!</v>
      </c>
      <c r="I207" s="4" t="e">
        <f t="shared" si="15"/>
        <v>#DIV/0!</v>
      </c>
    </row>
    <row r="208" spans="1:9" x14ac:dyDescent="0.2">
      <c r="A208" s="26" t="str">
        <f>IF('High-Poverty HIGH'!E209="yes",'High-Poverty HIGH'!A209,"")</f>
        <v/>
      </c>
      <c r="B208" s="75"/>
      <c r="C208" s="74"/>
      <c r="D208" s="2" t="e">
        <f t="shared" si="12"/>
        <v>#DIV/0!</v>
      </c>
      <c r="E208" s="75"/>
      <c r="F208" s="74"/>
      <c r="G208" s="2" t="e">
        <f t="shared" si="13"/>
        <v>#DIV/0!</v>
      </c>
      <c r="H208" s="3" t="e">
        <f t="shared" si="14"/>
        <v>#DIV/0!</v>
      </c>
      <c r="I208" s="4" t="e">
        <f t="shared" si="15"/>
        <v>#DIV/0!</v>
      </c>
    </row>
    <row r="209" spans="1:9" x14ac:dyDescent="0.2">
      <c r="A209" s="26" t="str">
        <f>IF('High-Poverty HIGH'!E210="yes",'High-Poverty HIGH'!A210,"")</f>
        <v/>
      </c>
      <c r="B209" s="75"/>
      <c r="C209" s="74"/>
      <c r="D209" s="2" t="e">
        <f t="shared" si="12"/>
        <v>#DIV/0!</v>
      </c>
      <c r="E209" s="75"/>
      <c r="F209" s="74"/>
      <c r="G209" s="2" t="e">
        <f t="shared" si="13"/>
        <v>#DIV/0!</v>
      </c>
      <c r="H209" s="3" t="e">
        <f t="shared" si="14"/>
        <v>#DIV/0!</v>
      </c>
      <c r="I209" s="4" t="e">
        <f t="shared" si="15"/>
        <v>#DIV/0!</v>
      </c>
    </row>
    <row r="210" spans="1:9" x14ac:dyDescent="0.2">
      <c r="A210" s="26" t="str">
        <f>IF('High-Poverty HIGH'!E211="yes",'High-Poverty HIGH'!A211,"")</f>
        <v/>
      </c>
      <c r="B210" s="75"/>
      <c r="C210" s="74"/>
      <c r="D210" s="2" t="e">
        <f t="shared" si="12"/>
        <v>#DIV/0!</v>
      </c>
      <c r="E210" s="75"/>
      <c r="F210" s="74"/>
      <c r="G210" s="2" t="e">
        <f t="shared" si="13"/>
        <v>#DIV/0!</v>
      </c>
      <c r="H210" s="3" t="e">
        <f t="shared" si="14"/>
        <v>#DIV/0!</v>
      </c>
      <c r="I210" s="4" t="e">
        <f t="shared" si="15"/>
        <v>#DIV/0!</v>
      </c>
    </row>
    <row r="211" spans="1:9" x14ac:dyDescent="0.2">
      <c r="A211" s="26" t="str">
        <f>IF('High-Poverty HIGH'!E212="yes",'High-Poverty HIGH'!A212,"")</f>
        <v/>
      </c>
      <c r="B211" s="75"/>
      <c r="C211" s="74"/>
      <c r="D211" s="2" t="e">
        <f t="shared" si="12"/>
        <v>#DIV/0!</v>
      </c>
      <c r="E211" s="75"/>
      <c r="F211" s="74"/>
      <c r="G211" s="2" t="e">
        <f t="shared" si="13"/>
        <v>#DIV/0!</v>
      </c>
      <c r="H211" s="3" t="e">
        <f t="shared" si="14"/>
        <v>#DIV/0!</v>
      </c>
      <c r="I211" s="4" t="e">
        <f t="shared" si="15"/>
        <v>#DIV/0!</v>
      </c>
    </row>
    <row r="212" spans="1:9" x14ac:dyDescent="0.2">
      <c r="A212" s="26" t="str">
        <f>IF('High-Poverty HIGH'!E213="yes",'High-Poverty HIGH'!A213,"")</f>
        <v/>
      </c>
      <c r="B212" s="75"/>
      <c r="C212" s="74"/>
      <c r="D212" s="2" t="e">
        <f t="shared" si="12"/>
        <v>#DIV/0!</v>
      </c>
      <c r="E212" s="75"/>
      <c r="F212" s="74"/>
      <c r="G212" s="2" t="e">
        <f t="shared" si="13"/>
        <v>#DIV/0!</v>
      </c>
      <c r="H212" s="3" t="e">
        <f t="shared" si="14"/>
        <v>#DIV/0!</v>
      </c>
      <c r="I212" s="4" t="e">
        <f t="shared" si="15"/>
        <v>#DIV/0!</v>
      </c>
    </row>
    <row r="213" spans="1:9" x14ac:dyDescent="0.2">
      <c r="A213" s="26" t="str">
        <f>IF('High-Poverty HIGH'!E214="yes",'High-Poverty HIGH'!A214,"")</f>
        <v/>
      </c>
      <c r="B213" s="75"/>
      <c r="C213" s="74"/>
      <c r="D213" s="2" t="e">
        <f t="shared" si="12"/>
        <v>#DIV/0!</v>
      </c>
      <c r="E213" s="75"/>
      <c r="F213" s="74"/>
      <c r="G213" s="2" t="e">
        <f t="shared" si="13"/>
        <v>#DIV/0!</v>
      </c>
      <c r="H213" s="3" t="e">
        <f t="shared" si="14"/>
        <v>#DIV/0!</v>
      </c>
      <c r="I213" s="4" t="e">
        <f t="shared" si="15"/>
        <v>#DIV/0!</v>
      </c>
    </row>
    <row r="214" spans="1:9" x14ac:dyDescent="0.2">
      <c r="A214" s="26" t="str">
        <f>IF('High-Poverty HIGH'!E215="yes",'High-Poverty HIGH'!A215,"")</f>
        <v/>
      </c>
      <c r="B214" s="75"/>
      <c r="C214" s="74"/>
      <c r="D214" s="2" t="e">
        <f t="shared" si="12"/>
        <v>#DIV/0!</v>
      </c>
      <c r="E214" s="75"/>
      <c r="F214" s="74"/>
      <c r="G214" s="2" t="e">
        <f t="shared" si="13"/>
        <v>#DIV/0!</v>
      </c>
      <c r="H214" s="3" t="e">
        <f t="shared" si="14"/>
        <v>#DIV/0!</v>
      </c>
      <c r="I214" s="4" t="e">
        <f t="shared" si="15"/>
        <v>#DIV/0!</v>
      </c>
    </row>
    <row r="215" spans="1:9" x14ac:dyDescent="0.2">
      <c r="A215" s="26" t="str">
        <f>IF('High-Poverty HIGH'!E216="yes",'High-Poverty HIGH'!A216,"")</f>
        <v/>
      </c>
      <c r="B215" s="75"/>
      <c r="C215" s="74"/>
      <c r="D215" s="2" t="e">
        <f t="shared" si="12"/>
        <v>#DIV/0!</v>
      </c>
      <c r="E215" s="75"/>
      <c r="F215" s="74"/>
      <c r="G215" s="2" t="e">
        <f t="shared" si="13"/>
        <v>#DIV/0!</v>
      </c>
      <c r="H215" s="3" t="e">
        <f t="shared" si="14"/>
        <v>#DIV/0!</v>
      </c>
      <c r="I215" s="4" t="e">
        <f t="shared" si="15"/>
        <v>#DIV/0!</v>
      </c>
    </row>
    <row r="216" spans="1:9" x14ac:dyDescent="0.2">
      <c r="A216" s="26" t="str">
        <f>IF('High-Poverty HIGH'!E217="yes",'High-Poverty HIGH'!A217,"")</f>
        <v/>
      </c>
      <c r="B216" s="75"/>
      <c r="C216" s="74"/>
      <c r="D216" s="2" t="e">
        <f t="shared" si="12"/>
        <v>#DIV/0!</v>
      </c>
      <c r="E216" s="75"/>
      <c r="F216" s="74"/>
      <c r="G216" s="2" t="e">
        <f t="shared" si="13"/>
        <v>#DIV/0!</v>
      </c>
      <c r="H216" s="3" t="e">
        <f t="shared" si="14"/>
        <v>#DIV/0!</v>
      </c>
      <c r="I216" s="4" t="e">
        <f t="shared" si="15"/>
        <v>#DIV/0!</v>
      </c>
    </row>
    <row r="217" spans="1:9" x14ac:dyDescent="0.2">
      <c r="A217" s="26" t="str">
        <f>IF('High-Poverty HIGH'!E218="yes",'High-Poverty HIGH'!A218,"")</f>
        <v/>
      </c>
      <c r="B217" s="75"/>
      <c r="C217" s="74"/>
      <c r="D217" s="2" t="e">
        <f t="shared" si="12"/>
        <v>#DIV/0!</v>
      </c>
      <c r="E217" s="75"/>
      <c r="F217" s="74"/>
      <c r="G217" s="2" t="e">
        <f t="shared" si="13"/>
        <v>#DIV/0!</v>
      </c>
      <c r="H217" s="3" t="e">
        <f t="shared" si="14"/>
        <v>#DIV/0!</v>
      </c>
      <c r="I217" s="4" t="e">
        <f t="shared" si="15"/>
        <v>#DIV/0!</v>
      </c>
    </row>
    <row r="218" spans="1:9" x14ac:dyDescent="0.2">
      <c r="A218" s="26" t="str">
        <f>IF('High-Poverty HIGH'!E219="yes",'High-Poverty HIGH'!A219,"")</f>
        <v/>
      </c>
      <c r="B218" s="75"/>
      <c r="C218" s="74"/>
      <c r="D218" s="2" t="e">
        <f t="shared" si="12"/>
        <v>#DIV/0!</v>
      </c>
      <c r="E218" s="75"/>
      <c r="F218" s="74"/>
      <c r="G218" s="2" t="e">
        <f t="shared" si="13"/>
        <v>#DIV/0!</v>
      </c>
      <c r="H218" s="3" t="e">
        <f t="shared" si="14"/>
        <v>#DIV/0!</v>
      </c>
      <c r="I218" s="4" t="e">
        <f t="shared" si="15"/>
        <v>#DIV/0!</v>
      </c>
    </row>
    <row r="219" spans="1:9" x14ac:dyDescent="0.2">
      <c r="A219" s="26" t="str">
        <f>IF('High-Poverty HIGH'!E220="yes",'High-Poverty HIGH'!A220,"")</f>
        <v/>
      </c>
      <c r="B219" s="75"/>
      <c r="C219" s="74"/>
      <c r="D219" s="2" t="e">
        <f t="shared" si="12"/>
        <v>#DIV/0!</v>
      </c>
      <c r="E219" s="75"/>
      <c r="F219" s="74"/>
      <c r="G219" s="2" t="e">
        <f t="shared" si="13"/>
        <v>#DIV/0!</v>
      </c>
      <c r="H219" s="3" t="e">
        <f t="shared" si="14"/>
        <v>#DIV/0!</v>
      </c>
      <c r="I219" s="4" t="e">
        <f t="shared" si="15"/>
        <v>#DIV/0!</v>
      </c>
    </row>
    <row r="220" spans="1:9" x14ac:dyDescent="0.2">
      <c r="A220" s="26" t="str">
        <f>IF('High-Poverty HIGH'!E221="yes",'High-Poverty HIGH'!A221,"")</f>
        <v/>
      </c>
      <c r="B220" s="75"/>
      <c r="C220" s="74"/>
      <c r="D220" s="2" t="e">
        <f t="shared" si="12"/>
        <v>#DIV/0!</v>
      </c>
      <c r="E220" s="75"/>
      <c r="F220" s="74"/>
      <c r="G220" s="2" t="e">
        <f t="shared" si="13"/>
        <v>#DIV/0!</v>
      </c>
      <c r="H220" s="3" t="e">
        <f t="shared" si="14"/>
        <v>#DIV/0!</v>
      </c>
      <c r="I220" s="4" t="e">
        <f t="shared" si="15"/>
        <v>#DIV/0!</v>
      </c>
    </row>
    <row r="221" spans="1:9" x14ac:dyDescent="0.2">
      <c r="A221" s="26" t="str">
        <f>IF('High-Poverty HIGH'!E222="yes",'High-Poverty HIGH'!A222,"")</f>
        <v/>
      </c>
      <c r="B221" s="75"/>
      <c r="C221" s="74"/>
      <c r="D221" s="2" t="e">
        <f t="shared" si="12"/>
        <v>#DIV/0!</v>
      </c>
      <c r="E221" s="75"/>
      <c r="F221" s="74"/>
      <c r="G221" s="2" t="e">
        <f t="shared" si="13"/>
        <v>#DIV/0!</v>
      </c>
      <c r="H221" s="3" t="e">
        <f t="shared" si="14"/>
        <v>#DIV/0!</v>
      </c>
      <c r="I221" s="4" t="e">
        <f t="shared" si="15"/>
        <v>#DIV/0!</v>
      </c>
    </row>
    <row r="222" spans="1:9" x14ac:dyDescent="0.2">
      <c r="A222" s="26" t="str">
        <f>IF('High-Poverty HIGH'!E223="yes",'High-Poverty HIGH'!A223,"")</f>
        <v/>
      </c>
      <c r="B222" s="75"/>
      <c r="C222" s="74"/>
      <c r="D222" s="2" t="e">
        <f t="shared" si="12"/>
        <v>#DIV/0!</v>
      </c>
      <c r="E222" s="75"/>
      <c r="F222" s="74"/>
      <c r="G222" s="2" t="e">
        <f t="shared" si="13"/>
        <v>#DIV/0!</v>
      </c>
      <c r="H222" s="3" t="e">
        <f t="shared" si="14"/>
        <v>#DIV/0!</v>
      </c>
      <c r="I222" s="4" t="e">
        <f t="shared" si="15"/>
        <v>#DIV/0!</v>
      </c>
    </row>
    <row r="223" spans="1:9" x14ac:dyDescent="0.2">
      <c r="A223" s="26" t="str">
        <f>IF('High-Poverty HIGH'!E224="yes",'High-Poverty HIGH'!A224,"")</f>
        <v/>
      </c>
      <c r="B223" s="75"/>
      <c r="C223" s="74"/>
      <c r="D223" s="2" t="e">
        <f t="shared" si="12"/>
        <v>#DIV/0!</v>
      </c>
      <c r="E223" s="75"/>
      <c r="F223" s="74"/>
      <c r="G223" s="2" t="e">
        <f t="shared" si="13"/>
        <v>#DIV/0!</v>
      </c>
      <c r="H223" s="3" t="e">
        <f t="shared" si="14"/>
        <v>#DIV/0!</v>
      </c>
      <c r="I223" s="4" t="e">
        <f t="shared" si="15"/>
        <v>#DIV/0!</v>
      </c>
    </row>
    <row r="224" spans="1:9" x14ac:dyDescent="0.2">
      <c r="A224" s="26" t="str">
        <f>IF('High-Poverty HIGH'!E225="yes",'High-Poverty HIGH'!A225,"")</f>
        <v/>
      </c>
      <c r="B224" s="75"/>
      <c r="C224" s="74"/>
      <c r="D224" s="2" t="e">
        <f t="shared" si="12"/>
        <v>#DIV/0!</v>
      </c>
      <c r="E224" s="75"/>
      <c r="F224" s="74"/>
      <c r="G224" s="2" t="e">
        <f t="shared" si="13"/>
        <v>#DIV/0!</v>
      </c>
      <c r="H224" s="3" t="e">
        <f t="shared" si="14"/>
        <v>#DIV/0!</v>
      </c>
      <c r="I224" s="4" t="e">
        <f t="shared" si="15"/>
        <v>#DIV/0!</v>
      </c>
    </row>
    <row r="225" spans="1:9" x14ac:dyDescent="0.2">
      <c r="A225" s="26" t="str">
        <f>IF('High-Poverty HIGH'!E226="yes",'High-Poverty HIGH'!A226,"")</f>
        <v/>
      </c>
      <c r="B225" s="75"/>
      <c r="C225" s="74"/>
      <c r="D225" s="2" t="e">
        <f t="shared" si="12"/>
        <v>#DIV/0!</v>
      </c>
      <c r="E225" s="75"/>
      <c r="F225" s="74"/>
      <c r="G225" s="2" t="e">
        <f t="shared" si="13"/>
        <v>#DIV/0!</v>
      </c>
      <c r="H225" s="3" t="e">
        <f t="shared" si="14"/>
        <v>#DIV/0!</v>
      </c>
      <c r="I225" s="4" t="e">
        <f t="shared" si="15"/>
        <v>#DIV/0!</v>
      </c>
    </row>
    <row r="226" spans="1:9" x14ac:dyDescent="0.2">
      <c r="A226" s="26" t="str">
        <f>IF('High-Poverty HIGH'!E227="yes",'High-Poverty HIGH'!A227,"")</f>
        <v/>
      </c>
      <c r="B226" s="75"/>
      <c r="C226" s="74"/>
      <c r="D226" s="2" t="e">
        <f t="shared" si="12"/>
        <v>#DIV/0!</v>
      </c>
      <c r="E226" s="75"/>
      <c r="F226" s="74"/>
      <c r="G226" s="2" t="e">
        <f t="shared" si="13"/>
        <v>#DIV/0!</v>
      </c>
      <c r="H226" s="3" t="e">
        <f t="shared" si="14"/>
        <v>#DIV/0!</v>
      </c>
      <c r="I226" s="4" t="e">
        <f t="shared" si="15"/>
        <v>#DIV/0!</v>
      </c>
    </row>
    <row r="227" spans="1:9" x14ac:dyDescent="0.2">
      <c r="A227" s="26" t="str">
        <f>IF('High-Poverty HIGH'!E228="yes",'High-Poverty HIGH'!A228,"")</f>
        <v/>
      </c>
      <c r="B227" s="75"/>
      <c r="C227" s="74"/>
      <c r="D227" s="2" t="e">
        <f t="shared" si="12"/>
        <v>#DIV/0!</v>
      </c>
      <c r="E227" s="75"/>
      <c r="F227" s="74"/>
      <c r="G227" s="2" t="e">
        <f t="shared" si="13"/>
        <v>#DIV/0!</v>
      </c>
      <c r="H227" s="3" t="e">
        <f t="shared" si="14"/>
        <v>#DIV/0!</v>
      </c>
      <c r="I227" s="4" t="e">
        <f t="shared" si="15"/>
        <v>#DIV/0!</v>
      </c>
    </row>
    <row r="228" spans="1:9" x14ac:dyDescent="0.2">
      <c r="A228" s="26" t="str">
        <f>IF('High-Poverty HIGH'!E229="yes",'High-Poverty HIGH'!A229,"")</f>
        <v/>
      </c>
      <c r="B228" s="75"/>
      <c r="C228" s="74"/>
      <c r="D228" s="2" t="e">
        <f t="shared" si="12"/>
        <v>#DIV/0!</v>
      </c>
      <c r="E228" s="75"/>
      <c r="F228" s="74"/>
      <c r="G228" s="2" t="e">
        <f t="shared" si="13"/>
        <v>#DIV/0!</v>
      </c>
      <c r="H228" s="3" t="e">
        <f t="shared" si="14"/>
        <v>#DIV/0!</v>
      </c>
      <c r="I228" s="4" t="e">
        <f t="shared" si="15"/>
        <v>#DIV/0!</v>
      </c>
    </row>
    <row r="229" spans="1:9" x14ac:dyDescent="0.2">
      <c r="A229" s="26" t="str">
        <f>IF('High-Poverty HIGH'!E230="yes",'High-Poverty HIGH'!A230,"")</f>
        <v/>
      </c>
      <c r="B229" s="75"/>
      <c r="C229" s="74"/>
      <c r="D229" s="2" t="e">
        <f t="shared" si="12"/>
        <v>#DIV/0!</v>
      </c>
      <c r="E229" s="75"/>
      <c r="F229" s="74"/>
      <c r="G229" s="2" t="e">
        <f t="shared" si="13"/>
        <v>#DIV/0!</v>
      </c>
      <c r="H229" s="3" t="e">
        <f t="shared" si="14"/>
        <v>#DIV/0!</v>
      </c>
      <c r="I229" s="4" t="e">
        <f t="shared" si="15"/>
        <v>#DIV/0!</v>
      </c>
    </row>
    <row r="230" spans="1:9" x14ac:dyDescent="0.2">
      <c r="A230" s="26" t="str">
        <f>IF('High-Poverty HIGH'!E231="yes",'High-Poverty HIGH'!A231,"")</f>
        <v/>
      </c>
      <c r="B230" s="75"/>
      <c r="C230" s="74"/>
      <c r="D230" s="2" t="e">
        <f t="shared" si="12"/>
        <v>#DIV/0!</v>
      </c>
      <c r="E230" s="75"/>
      <c r="F230" s="74"/>
      <c r="G230" s="2" t="e">
        <f t="shared" si="13"/>
        <v>#DIV/0!</v>
      </c>
      <c r="H230" s="3" t="e">
        <f t="shared" si="14"/>
        <v>#DIV/0!</v>
      </c>
      <c r="I230" s="4" t="e">
        <f t="shared" si="15"/>
        <v>#DIV/0!</v>
      </c>
    </row>
    <row r="231" spans="1:9" x14ac:dyDescent="0.2">
      <c r="A231" s="26" t="str">
        <f>IF('High-Poverty HIGH'!E232="yes",'High-Poverty HIGH'!A232,"")</f>
        <v/>
      </c>
      <c r="B231" s="75"/>
      <c r="C231" s="74"/>
      <c r="D231" s="2" t="e">
        <f t="shared" si="12"/>
        <v>#DIV/0!</v>
      </c>
      <c r="E231" s="75"/>
      <c r="F231" s="74"/>
      <c r="G231" s="2" t="e">
        <f t="shared" si="13"/>
        <v>#DIV/0!</v>
      </c>
      <c r="H231" s="3" t="e">
        <f t="shared" si="14"/>
        <v>#DIV/0!</v>
      </c>
      <c r="I231" s="4" t="e">
        <f t="shared" si="15"/>
        <v>#DIV/0!</v>
      </c>
    </row>
    <row r="232" spans="1:9" x14ac:dyDescent="0.2">
      <c r="A232" s="26" t="str">
        <f>IF('High-Poverty HIGH'!E233="yes",'High-Poverty HIGH'!A233,"")</f>
        <v/>
      </c>
      <c r="B232" s="75"/>
      <c r="C232" s="74"/>
      <c r="D232" s="2" t="e">
        <f t="shared" si="12"/>
        <v>#DIV/0!</v>
      </c>
      <c r="E232" s="75"/>
      <c r="F232" s="74"/>
      <c r="G232" s="2" t="e">
        <f t="shared" si="13"/>
        <v>#DIV/0!</v>
      </c>
      <c r="H232" s="3" t="e">
        <f t="shared" si="14"/>
        <v>#DIV/0!</v>
      </c>
      <c r="I232" s="4" t="e">
        <f t="shared" si="15"/>
        <v>#DIV/0!</v>
      </c>
    </row>
    <row r="233" spans="1:9" x14ac:dyDescent="0.2">
      <c r="A233" s="26" t="str">
        <f>IF('High-Poverty HIGH'!E234="yes",'High-Poverty HIGH'!A234,"")</f>
        <v/>
      </c>
      <c r="B233" s="75"/>
      <c r="C233" s="74"/>
      <c r="D233" s="2" t="e">
        <f t="shared" si="12"/>
        <v>#DIV/0!</v>
      </c>
      <c r="E233" s="75"/>
      <c r="F233" s="74"/>
      <c r="G233" s="2" t="e">
        <f t="shared" si="13"/>
        <v>#DIV/0!</v>
      </c>
      <c r="H233" s="3" t="e">
        <f t="shared" si="14"/>
        <v>#DIV/0!</v>
      </c>
      <c r="I233" s="4" t="e">
        <f t="shared" si="15"/>
        <v>#DIV/0!</v>
      </c>
    </row>
    <row r="234" spans="1:9" x14ac:dyDescent="0.2">
      <c r="A234" s="26" t="str">
        <f>IF('High-Poverty HIGH'!E235="yes",'High-Poverty HIGH'!A235,"")</f>
        <v/>
      </c>
      <c r="B234" s="75"/>
      <c r="C234" s="74"/>
      <c r="D234" s="2" t="e">
        <f t="shared" si="12"/>
        <v>#DIV/0!</v>
      </c>
      <c r="E234" s="75"/>
      <c r="F234" s="74"/>
      <c r="G234" s="2" t="e">
        <f t="shared" si="13"/>
        <v>#DIV/0!</v>
      </c>
      <c r="H234" s="3" t="e">
        <f t="shared" si="14"/>
        <v>#DIV/0!</v>
      </c>
      <c r="I234" s="4" t="e">
        <f t="shared" si="15"/>
        <v>#DIV/0!</v>
      </c>
    </row>
    <row r="235" spans="1:9" x14ac:dyDescent="0.2">
      <c r="A235" s="26" t="str">
        <f>IF('High-Poverty HIGH'!E236="yes",'High-Poverty HIGH'!A236,"")</f>
        <v/>
      </c>
      <c r="B235" s="75"/>
      <c r="C235" s="74"/>
      <c r="D235" s="2" t="e">
        <f t="shared" si="12"/>
        <v>#DIV/0!</v>
      </c>
      <c r="E235" s="75"/>
      <c r="F235" s="74"/>
      <c r="G235" s="2" t="e">
        <f t="shared" si="13"/>
        <v>#DIV/0!</v>
      </c>
      <c r="H235" s="3" t="e">
        <f t="shared" si="14"/>
        <v>#DIV/0!</v>
      </c>
      <c r="I235" s="4" t="e">
        <f t="shared" si="15"/>
        <v>#DIV/0!</v>
      </c>
    </row>
    <row r="236" spans="1:9" x14ac:dyDescent="0.2">
      <c r="A236" s="26" t="str">
        <f>IF('High-Poverty HIGH'!E237="yes",'High-Poverty HIGH'!A237,"")</f>
        <v/>
      </c>
      <c r="B236" s="75"/>
      <c r="C236" s="74"/>
      <c r="D236" s="2" t="e">
        <f t="shared" si="12"/>
        <v>#DIV/0!</v>
      </c>
      <c r="E236" s="75"/>
      <c r="F236" s="74"/>
      <c r="G236" s="2" t="e">
        <f t="shared" si="13"/>
        <v>#DIV/0!</v>
      </c>
      <c r="H236" s="3" t="e">
        <f t="shared" si="14"/>
        <v>#DIV/0!</v>
      </c>
      <c r="I236" s="4" t="e">
        <f t="shared" si="15"/>
        <v>#DIV/0!</v>
      </c>
    </row>
    <row r="237" spans="1:9" x14ac:dyDescent="0.2">
      <c r="A237" s="26" t="str">
        <f>IF('High-Poverty HIGH'!E238="yes",'High-Poverty HIGH'!A238,"")</f>
        <v/>
      </c>
      <c r="B237" s="75"/>
      <c r="C237" s="74"/>
      <c r="D237" s="2" t="e">
        <f t="shared" si="12"/>
        <v>#DIV/0!</v>
      </c>
      <c r="E237" s="75"/>
      <c r="F237" s="74"/>
      <c r="G237" s="2" t="e">
        <f t="shared" si="13"/>
        <v>#DIV/0!</v>
      </c>
      <c r="H237" s="3" t="e">
        <f t="shared" si="14"/>
        <v>#DIV/0!</v>
      </c>
      <c r="I237" s="4" t="e">
        <f t="shared" si="15"/>
        <v>#DIV/0!</v>
      </c>
    </row>
    <row r="238" spans="1:9" x14ac:dyDescent="0.2">
      <c r="A238" s="26" t="str">
        <f>IF('High-Poverty HIGH'!E239="yes",'High-Poverty HIGH'!A239,"")</f>
        <v/>
      </c>
      <c r="B238" s="75"/>
      <c r="C238" s="74"/>
      <c r="D238" s="2" t="e">
        <f t="shared" si="12"/>
        <v>#DIV/0!</v>
      </c>
      <c r="E238" s="75"/>
      <c r="F238" s="74"/>
      <c r="G238" s="2" t="e">
        <f t="shared" si="13"/>
        <v>#DIV/0!</v>
      </c>
      <c r="H238" s="3" t="e">
        <f t="shared" si="14"/>
        <v>#DIV/0!</v>
      </c>
      <c r="I238" s="4" t="e">
        <f t="shared" si="15"/>
        <v>#DIV/0!</v>
      </c>
    </row>
    <row r="239" spans="1:9" x14ac:dyDescent="0.2">
      <c r="A239" s="26" t="str">
        <f>IF('High-Poverty HIGH'!E240="yes",'High-Poverty HIGH'!A240,"")</f>
        <v/>
      </c>
      <c r="B239" s="75"/>
      <c r="C239" s="74"/>
      <c r="D239" s="2" t="e">
        <f t="shared" si="12"/>
        <v>#DIV/0!</v>
      </c>
      <c r="E239" s="75"/>
      <c r="F239" s="74"/>
      <c r="G239" s="2" t="e">
        <f t="shared" si="13"/>
        <v>#DIV/0!</v>
      </c>
      <c r="H239" s="3" t="e">
        <f t="shared" si="14"/>
        <v>#DIV/0!</v>
      </c>
      <c r="I239" s="4" t="e">
        <f t="shared" si="15"/>
        <v>#DIV/0!</v>
      </c>
    </row>
    <row r="240" spans="1:9" x14ac:dyDescent="0.2">
      <c r="A240" s="26" t="str">
        <f>IF('High-Poverty HIGH'!E241="yes",'High-Poverty HIGH'!A241,"")</f>
        <v/>
      </c>
      <c r="B240" s="75"/>
      <c r="C240" s="74"/>
      <c r="D240" s="2" t="e">
        <f t="shared" si="12"/>
        <v>#DIV/0!</v>
      </c>
      <c r="E240" s="75"/>
      <c r="F240" s="74"/>
      <c r="G240" s="2" t="e">
        <f t="shared" si="13"/>
        <v>#DIV/0!</v>
      </c>
      <c r="H240" s="3" t="e">
        <f t="shared" si="14"/>
        <v>#DIV/0!</v>
      </c>
      <c r="I240" s="4" t="e">
        <f t="shared" si="15"/>
        <v>#DIV/0!</v>
      </c>
    </row>
    <row r="241" spans="1:9" x14ac:dyDescent="0.2">
      <c r="A241" s="26" t="str">
        <f>IF('High-Poverty HIGH'!E242="yes",'High-Poverty HIGH'!A242,"")</f>
        <v/>
      </c>
      <c r="B241" s="75"/>
      <c r="C241" s="74"/>
      <c r="D241" s="2" t="e">
        <f t="shared" si="12"/>
        <v>#DIV/0!</v>
      </c>
      <c r="E241" s="75"/>
      <c r="F241" s="74"/>
      <c r="G241" s="2" t="e">
        <f t="shared" si="13"/>
        <v>#DIV/0!</v>
      </c>
      <c r="H241" s="3" t="e">
        <f t="shared" si="14"/>
        <v>#DIV/0!</v>
      </c>
      <c r="I241" s="4" t="e">
        <f t="shared" si="15"/>
        <v>#DIV/0!</v>
      </c>
    </row>
    <row r="242" spans="1:9" x14ac:dyDescent="0.2">
      <c r="A242" s="26" t="str">
        <f>IF('High-Poverty HIGH'!E243="yes",'High-Poverty HIGH'!A243,"")</f>
        <v/>
      </c>
      <c r="B242" s="75"/>
      <c r="C242" s="74"/>
      <c r="D242" s="2" t="e">
        <f t="shared" si="12"/>
        <v>#DIV/0!</v>
      </c>
      <c r="E242" s="75"/>
      <c r="F242" s="74"/>
      <c r="G242" s="2" t="e">
        <f t="shared" si="13"/>
        <v>#DIV/0!</v>
      </c>
      <c r="H242" s="3" t="e">
        <f t="shared" si="14"/>
        <v>#DIV/0!</v>
      </c>
      <c r="I242" s="4" t="e">
        <f t="shared" si="15"/>
        <v>#DIV/0!</v>
      </c>
    </row>
    <row r="243" spans="1:9" x14ac:dyDescent="0.2">
      <c r="A243" s="26" t="str">
        <f>IF('High-Poverty HIGH'!E244="yes",'High-Poverty HIGH'!A244,"")</f>
        <v/>
      </c>
      <c r="B243" s="75"/>
      <c r="C243" s="74"/>
      <c r="D243" s="2" t="e">
        <f t="shared" si="12"/>
        <v>#DIV/0!</v>
      </c>
      <c r="E243" s="75"/>
      <c r="F243" s="74"/>
      <c r="G243" s="2" t="e">
        <f t="shared" si="13"/>
        <v>#DIV/0!</v>
      </c>
      <c r="H243" s="3" t="e">
        <f t="shared" si="14"/>
        <v>#DIV/0!</v>
      </c>
      <c r="I243" s="4" t="e">
        <f t="shared" si="15"/>
        <v>#DIV/0!</v>
      </c>
    </row>
    <row r="244" spans="1:9" x14ac:dyDescent="0.2">
      <c r="A244" s="26" t="str">
        <f>IF('High-Poverty HIGH'!E245="yes",'High-Poverty HIGH'!A245,"")</f>
        <v/>
      </c>
      <c r="B244" s="75"/>
      <c r="C244" s="74"/>
      <c r="D244" s="2" t="e">
        <f t="shared" si="12"/>
        <v>#DIV/0!</v>
      </c>
      <c r="E244" s="75"/>
      <c r="F244" s="74"/>
      <c r="G244" s="2" t="e">
        <f t="shared" si="13"/>
        <v>#DIV/0!</v>
      </c>
      <c r="H244" s="3" t="e">
        <f t="shared" si="14"/>
        <v>#DIV/0!</v>
      </c>
      <c r="I244" s="4" t="e">
        <f t="shared" si="15"/>
        <v>#DIV/0!</v>
      </c>
    </row>
    <row r="245" spans="1:9" x14ac:dyDescent="0.2">
      <c r="A245" s="26" t="str">
        <f>IF('High-Poverty HIGH'!E246="yes",'High-Poverty HIGH'!A246,"")</f>
        <v/>
      </c>
      <c r="B245" s="75"/>
      <c r="C245" s="74"/>
      <c r="D245" s="2" t="e">
        <f t="shared" si="12"/>
        <v>#DIV/0!</v>
      </c>
      <c r="E245" s="75"/>
      <c r="F245" s="74"/>
      <c r="G245" s="2" t="e">
        <f t="shared" si="13"/>
        <v>#DIV/0!</v>
      </c>
      <c r="H245" s="3" t="e">
        <f t="shared" si="14"/>
        <v>#DIV/0!</v>
      </c>
      <c r="I245" s="4" t="e">
        <f t="shared" si="15"/>
        <v>#DIV/0!</v>
      </c>
    </row>
    <row r="246" spans="1:9" x14ac:dyDescent="0.2">
      <c r="A246" s="26" t="str">
        <f>IF('High-Poverty HIGH'!E247="yes",'High-Poverty HIGH'!A247,"")</f>
        <v/>
      </c>
      <c r="B246" s="75"/>
      <c r="C246" s="74"/>
      <c r="D246" s="2" t="e">
        <f t="shared" si="12"/>
        <v>#DIV/0!</v>
      </c>
      <c r="E246" s="75"/>
      <c r="F246" s="74"/>
      <c r="G246" s="2" t="e">
        <f t="shared" si="13"/>
        <v>#DIV/0!</v>
      </c>
      <c r="H246" s="3" t="e">
        <f t="shared" si="14"/>
        <v>#DIV/0!</v>
      </c>
      <c r="I246" s="4" t="e">
        <f t="shared" si="15"/>
        <v>#DIV/0!</v>
      </c>
    </row>
    <row r="247" spans="1:9" x14ac:dyDescent="0.2">
      <c r="A247" s="26" t="str">
        <f>IF('High-Poverty HIGH'!E248="yes",'High-Poverty HIGH'!A248,"")</f>
        <v/>
      </c>
      <c r="B247" s="75"/>
      <c r="C247" s="74"/>
      <c r="D247" s="2" t="e">
        <f t="shared" si="12"/>
        <v>#DIV/0!</v>
      </c>
      <c r="E247" s="75"/>
      <c r="F247" s="74"/>
      <c r="G247" s="2" t="e">
        <f t="shared" si="13"/>
        <v>#DIV/0!</v>
      </c>
      <c r="H247" s="3" t="e">
        <f t="shared" si="14"/>
        <v>#DIV/0!</v>
      </c>
      <c r="I247" s="4" t="e">
        <f t="shared" si="15"/>
        <v>#DIV/0!</v>
      </c>
    </row>
    <row r="248" spans="1:9" x14ac:dyDescent="0.2">
      <c r="A248" s="26" t="str">
        <f>IF('High-Poverty HIGH'!E249="yes",'High-Poverty HIGH'!A249,"")</f>
        <v/>
      </c>
      <c r="B248" s="75"/>
      <c r="C248" s="74"/>
      <c r="D248" s="2" t="e">
        <f t="shared" si="12"/>
        <v>#DIV/0!</v>
      </c>
      <c r="E248" s="75"/>
      <c r="F248" s="74"/>
      <c r="G248" s="2" t="e">
        <f t="shared" si="13"/>
        <v>#DIV/0!</v>
      </c>
      <c r="H248" s="3" t="e">
        <f t="shared" si="14"/>
        <v>#DIV/0!</v>
      </c>
      <c r="I248" s="4" t="e">
        <f t="shared" si="15"/>
        <v>#DIV/0!</v>
      </c>
    </row>
    <row r="249" spans="1:9" x14ac:dyDescent="0.2">
      <c r="A249" s="26" t="str">
        <f>IF('High-Poverty HIGH'!E250="yes",'High-Poverty HIGH'!A250,"")</f>
        <v/>
      </c>
      <c r="B249" s="75"/>
      <c r="C249" s="74"/>
      <c r="D249" s="2" t="e">
        <f t="shared" si="12"/>
        <v>#DIV/0!</v>
      </c>
      <c r="E249" s="75"/>
      <c r="F249" s="74"/>
      <c r="G249" s="2" t="e">
        <f t="shared" si="13"/>
        <v>#DIV/0!</v>
      </c>
      <c r="H249" s="3" t="e">
        <f t="shared" si="14"/>
        <v>#DIV/0!</v>
      </c>
      <c r="I249" s="4" t="e">
        <f t="shared" si="15"/>
        <v>#DIV/0!</v>
      </c>
    </row>
    <row r="250" spans="1:9" x14ac:dyDescent="0.2">
      <c r="A250" s="26" t="str">
        <f>IF('High-Poverty HIGH'!E251="yes",'High-Poverty HIGH'!A251,"")</f>
        <v/>
      </c>
      <c r="B250" s="75"/>
      <c r="C250" s="74"/>
      <c r="D250" s="2" t="e">
        <f t="shared" si="12"/>
        <v>#DIV/0!</v>
      </c>
      <c r="E250" s="75"/>
      <c r="F250" s="74"/>
      <c r="G250" s="2" t="e">
        <f t="shared" si="13"/>
        <v>#DIV/0!</v>
      </c>
      <c r="H250" s="3" t="e">
        <f t="shared" si="14"/>
        <v>#DIV/0!</v>
      </c>
      <c r="I250" s="4" t="e">
        <f t="shared" si="15"/>
        <v>#DIV/0!</v>
      </c>
    </row>
    <row r="251" spans="1:9" x14ac:dyDescent="0.2">
      <c r="A251" s="26" t="str">
        <f>IF('High-Poverty HIGH'!E252="yes",'High-Poverty HIGH'!A252,"")</f>
        <v/>
      </c>
      <c r="B251" s="75"/>
      <c r="C251" s="74"/>
      <c r="D251" s="2" t="e">
        <f t="shared" si="12"/>
        <v>#DIV/0!</v>
      </c>
      <c r="E251" s="75"/>
      <c r="F251" s="74"/>
      <c r="G251" s="2" t="e">
        <f t="shared" si="13"/>
        <v>#DIV/0!</v>
      </c>
      <c r="H251" s="3" t="e">
        <f t="shared" si="14"/>
        <v>#DIV/0!</v>
      </c>
      <c r="I251" s="4" t="e">
        <f t="shared" si="15"/>
        <v>#DIV/0!</v>
      </c>
    </row>
    <row r="252" spans="1:9" x14ac:dyDescent="0.2">
      <c r="A252" s="26" t="str">
        <f>IF('High-Poverty HIGH'!E253="yes",'High-Poverty HIGH'!A253,"")</f>
        <v/>
      </c>
      <c r="B252" s="75"/>
      <c r="C252" s="74"/>
      <c r="D252" s="2" t="e">
        <f t="shared" si="12"/>
        <v>#DIV/0!</v>
      </c>
      <c r="E252" s="75"/>
      <c r="F252" s="74"/>
      <c r="G252" s="2" t="e">
        <f t="shared" si="13"/>
        <v>#DIV/0!</v>
      </c>
      <c r="H252" s="3" t="e">
        <f t="shared" si="14"/>
        <v>#DIV/0!</v>
      </c>
      <c r="I252" s="4" t="e">
        <f t="shared" si="15"/>
        <v>#DIV/0!</v>
      </c>
    </row>
    <row r="253" spans="1:9" x14ac:dyDescent="0.2">
      <c r="A253" s="26" t="str">
        <f>IF('High-Poverty HIGH'!E254="yes",'High-Poverty HIGH'!A254,"")</f>
        <v/>
      </c>
      <c r="B253" s="75"/>
      <c r="C253" s="74"/>
      <c r="D253" s="2" t="e">
        <f t="shared" si="12"/>
        <v>#DIV/0!</v>
      </c>
      <c r="E253" s="75"/>
      <c r="F253" s="74"/>
      <c r="G253" s="2" t="e">
        <f t="shared" si="13"/>
        <v>#DIV/0!</v>
      </c>
      <c r="H253" s="3" t="e">
        <f t="shared" si="14"/>
        <v>#DIV/0!</v>
      </c>
      <c r="I253" s="4" t="e">
        <f t="shared" si="15"/>
        <v>#DIV/0!</v>
      </c>
    </row>
    <row r="254" spans="1:9" x14ac:dyDescent="0.2">
      <c r="A254" s="26" t="str">
        <f>IF('High-Poverty HIGH'!E255="yes",'High-Poverty HIGH'!A255,"")</f>
        <v/>
      </c>
      <c r="B254" s="75"/>
      <c r="C254" s="74"/>
      <c r="D254" s="2" t="e">
        <f t="shared" si="12"/>
        <v>#DIV/0!</v>
      </c>
      <c r="E254" s="75"/>
      <c r="F254" s="74"/>
      <c r="G254" s="2" t="e">
        <f t="shared" si="13"/>
        <v>#DIV/0!</v>
      </c>
      <c r="H254" s="3" t="e">
        <f t="shared" si="14"/>
        <v>#DIV/0!</v>
      </c>
      <c r="I254" s="4" t="e">
        <f t="shared" si="15"/>
        <v>#DIV/0!</v>
      </c>
    </row>
    <row r="255" spans="1:9" x14ac:dyDescent="0.2">
      <c r="A255" s="26" t="str">
        <f>IF('High-Poverty HIGH'!E256="yes",'High-Poverty HIGH'!A256,"")</f>
        <v/>
      </c>
      <c r="B255" s="75"/>
      <c r="C255" s="74"/>
      <c r="D255" s="2" t="e">
        <f t="shared" si="12"/>
        <v>#DIV/0!</v>
      </c>
      <c r="E255" s="75"/>
      <c r="F255" s="74"/>
      <c r="G255" s="2" t="e">
        <f t="shared" si="13"/>
        <v>#DIV/0!</v>
      </c>
      <c r="H255" s="3" t="e">
        <f t="shared" si="14"/>
        <v>#DIV/0!</v>
      </c>
      <c r="I255" s="4" t="e">
        <f t="shared" si="15"/>
        <v>#DIV/0!</v>
      </c>
    </row>
    <row r="256" spans="1:9" x14ac:dyDescent="0.2">
      <c r="A256" s="26" t="str">
        <f>IF('High-Poverty HIGH'!E257="yes",'High-Poverty HIGH'!A257,"")</f>
        <v/>
      </c>
      <c r="B256" s="75"/>
      <c r="C256" s="74"/>
      <c r="D256" s="2" t="e">
        <f t="shared" si="12"/>
        <v>#DIV/0!</v>
      </c>
      <c r="E256" s="75"/>
      <c r="F256" s="74"/>
      <c r="G256" s="2" t="e">
        <f t="shared" si="13"/>
        <v>#DIV/0!</v>
      </c>
      <c r="H256" s="3" t="e">
        <f t="shared" si="14"/>
        <v>#DIV/0!</v>
      </c>
      <c r="I256" s="4" t="e">
        <f t="shared" si="15"/>
        <v>#DIV/0!</v>
      </c>
    </row>
    <row r="257" spans="1:9" x14ac:dyDescent="0.2">
      <c r="A257" s="26" t="str">
        <f>IF('High-Poverty HIGH'!E258="yes",'High-Poverty HIGH'!A258,"")</f>
        <v/>
      </c>
      <c r="B257" s="75"/>
      <c r="C257" s="74"/>
      <c r="D257" s="2" t="e">
        <f t="shared" si="12"/>
        <v>#DIV/0!</v>
      </c>
      <c r="E257" s="75"/>
      <c r="F257" s="74"/>
      <c r="G257" s="2" t="e">
        <f t="shared" si="13"/>
        <v>#DIV/0!</v>
      </c>
      <c r="H257" s="3" t="e">
        <f t="shared" si="14"/>
        <v>#DIV/0!</v>
      </c>
      <c r="I257" s="4" t="e">
        <f t="shared" si="15"/>
        <v>#DIV/0!</v>
      </c>
    </row>
    <row r="258" spans="1:9" x14ac:dyDescent="0.2">
      <c r="A258" s="26" t="str">
        <f>IF('High-Poverty HIGH'!E259="yes",'High-Poverty HIGH'!A259,"")</f>
        <v/>
      </c>
      <c r="B258" s="75"/>
      <c r="C258" s="74"/>
      <c r="D258" s="2" t="e">
        <f t="shared" si="12"/>
        <v>#DIV/0!</v>
      </c>
      <c r="E258" s="75"/>
      <c r="F258" s="74"/>
      <c r="G258" s="2" t="e">
        <f t="shared" si="13"/>
        <v>#DIV/0!</v>
      </c>
      <c r="H258" s="3" t="e">
        <f t="shared" si="14"/>
        <v>#DIV/0!</v>
      </c>
      <c r="I258" s="4" t="e">
        <f t="shared" si="15"/>
        <v>#DIV/0!</v>
      </c>
    </row>
    <row r="259" spans="1:9" x14ac:dyDescent="0.2">
      <c r="A259" s="26" t="str">
        <f>IF('High-Poverty HIGH'!E260="yes",'High-Poverty HIGH'!A260,"")</f>
        <v/>
      </c>
      <c r="B259" s="75"/>
      <c r="C259" s="74"/>
      <c r="D259" s="2" t="e">
        <f t="shared" si="12"/>
        <v>#DIV/0!</v>
      </c>
      <c r="E259" s="75"/>
      <c r="F259" s="74"/>
      <c r="G259" s="2" t="e">
        <f t="shared" si="13"/>
        <v>#DIV/0!</v>
      </c>
      <c r="H259" s="3" t="e">
        <f t="shared" si="14"/>
        <v>#DIV/0!</v>
      </c>
      <c r="I259" s="4" t="e">
        <f t="shared" si="15"/>
        <v>#DIV/0!</v>
      </c>
    </row>
    <row r="260" spans="1:9" x14ac:dyDescent="0.2">
      <c r="A260" s="26" t="str">
        <f>IF('High-Poverty HIGH'!E261="yes",'High-Poverty HIGH'!A261,"")</f>
        <v/>
      </c>
      <c r="B260" s="75"/>
      <c r="C260" s="74"/>
      <c r="D260" s="2" t="e">
        <f t="shared" si="12"/>
        <v>#DIV/0!</v>
      </c>
      <c r="E260" s="75"/>
      <c r="F260" s="74"/>
      <c r="G260" s="2" t="e">
        <f t="shared" si="13"/>
        <v>#DIV/0!</v>
      </c>
      <c r="H260" s="3" t="e">
        <f t="shared" si="14"/>
        <v>#DIV/0!</v>
      </c>
      <c r="I260" s="4" t="e">
        <f t="shared" si="15"/>
        <v>#DIV/0!</v>
      </c>
    </row>
    <row r="261" spans="1:9" x14ac:dyDescent="0.2">
      <c r="A261" s="26" t="str">
        <f>IF('High-Poverty HIGH'!E262="yes",'High-Poverty HIGH'!A262,"")</f>
        <v/>
      </c>
      <c r="B261" s="75"/>
      <c r="C261" s="74"/>
      <c r="D261" s="2" t="e">
        <f t="shared" si="12"/>
        <v>#DIV/0!</v>
      </c>
      <c r="E261" s="75"/>
      <c r="F261" s="74"/>
      <c r="G261" s="2" t="e">
        <f t="shared" si="13"/>
        <v>#DIV/0!</v>
      </c>
      <c r="H261" s="3" t="e">
        <f t="shared" si="14"/>
        <v>#DIV/0!</v>
      </c>
      <c r="I261" s="4" t="e">
        <f t="shared" si="15"/>
        <v>#DIV/0!</v>
      </c>
    </row>
    <row r="262" spans="1:9" x14ac:dyDescent="0.2">
      <c r="A262" s="26" t="str">
        <f>IF('High-Poverty HIGH'!E263="yes",'High-Poverty HIGH'!A263,"")</f>
        <v/>
      </c>
      <c r="B262" s="75"/>
      <c r="C262" s="74"/>
      <c r="D262" s="2" t="e">
        <f t="shared" si="12"/>
        <v>#DIV/0!</v>
      </c>
      <c r="E262" s="75"/>
      <c r="F262" s="74"/>
      <c r="G262" s="2" t="e">
        <f t="shared" si="13"/>
        <v>#DIV/0!</v>
      </c>
      <c r="H262" s="3" t="e">
        <f t="shared" si="14"/>
        <v>#DIV/0!</v>
      </c>
      <c r="I262" s="4" t="e">
        <f t="shared" si="15"/>
        <v>#DIV/0!</v>
      </c>
    </row>
    <row r="263" spans="1:9" x14ac:dyDescent="0.2">
      <c r="A263" s="26" t="str">
        <f>IF('High-Poverty HIGH'!E264="yes",'High-Poverty HIGH'!A264,"")</f>
        <v/>
      </c>
      <c r="B263" s="75"/>
      <c r="C263" s="74"/>
      <c r="D263" s="2" t="e">
        <f t="shared" si="12"/>
        <v>#DIV/0!</v>
      </c>
      <c r="E263" s="75"/>
      <c r="F263" s="74"/>
      <c r="G263" s="2" t="e">
        <f t="shared" si="13"/>
        <v>#DIV/0!</v>
      </c>
      <c r="H263" s="3" t="e">
        <f t="shared" si="14"/>
        <v>#DIV/0!</v>
      </c>
      <c r="I263" s="4" t="e">
        <f t="shared" si="15"/>
        <v>#DIV/0!</v>
      </c>
    </row>
    <row r="264" spans="1:9" x14ac:dyDescent="0.2">
      <c r="A264" s="26" t="str">
        <f>IF('High-Poverty HIGH'!E265="yes",'High-Poverty HIGH'!A265,"")</f>
        <v/>
      </c>
      <c r="B264" s="75"/>
      <c r="C264" s="74"/>
      <c r="D264" s="2" t="e">
        <f t="shared" si="12"/>
        <v>#DIV/0!</v>
      </c>
      <c r="E264" s="75"/>
      <c r="F264" s="74"/>
      <c r="G264" s="2" t="e">
        <f t="shared" si="13"/>
        <v>#DIV/0!</v>
      </c>
      <c r="H264" s="3" t="e">
        <f t="shared" si="14"/>
        <v>#DIV/0!</v>
      </c>
      <c r="I264" s="4" t="e">
        <f t="shared" si="15"/>
        <v>#DIV/0!</v>
      </c>
    </row>
    <row r="265" spans="1:9" x14ac:dyDescent="0.2">
      <c r="A265" s="26" t="str">
        <f>IF('High-Poverty HIGH'!E266="yes",'High-Poverty HIGH'!A266,"")</f>
        <v/>
      </c>
      <c r="B265" s="75"/>
      <c r="C265" s="74"/>
      <c r="D265" s="2" t="e">
        <f t="shared" ref="D265:D270" si="16">B265/C265</f>
        <v>#DIV/0!</v>
      </c>
      <c r="E265" s="75"/>
      <c r="F265" s="74"/>
      <c r="G265" s="2" t="e">
        <f t="shared" ref="G265:G270" si="17">E265/F265</f>
        <v>#DIV/0!</v>
      </c>
      <c r="H265" s="3" t="e">
        <f t="shared" ref="H265:H270" si="18">IF(G265&gt;D265,G265-D265,0)</f>
        <v>#DIV/0!</v>
      </c>
      <c r="I265" s="4" t="e">
        <f t="shared" ref="I265:I270" si="19">IF(H265&lt;0.01,"Yes","No")</f>
        <v>#DIV/0!</v>
      </c>
    </row>
    <row r="266" spans="1:9" x14ac:dyDescent="0.2">
      <c r="A266" s="26" t="str">
        <f>IF('High-Poverty HIGH'!E267="yes",'High-Poverty HIGH'!A267,"")</f>
        <v/>
      </c>
      <c r="B266" s="75"/>
      <c r="C266" s="74"/>
      <c r="D266" s="2" t="e">
        <f t="shared" si="16"/>
        <v>#DIV/0!</v>
      </c>
      <c r="E266" s="75"/>
      <c r="F266" s="74"/>
      <c r="G266" s="2" t="e">
        <f t="shared" si="17"/>
        <v>#DIV/0!</v>
      </c>
      <c r="H266" s="3" t="e">
        <f t="shared" si="18"/>
        <v>#DIV/0!</v>
      </c>
      <c r="I266" s="4" t="e">
        <f t="shared" si="19"/>
        <v>#DIV/0!</v>
      </c>
    </row>
    <row r="267" spans="1:9" x14ac:dyDescent="0.2">
      <c r="A267" s="26" t="str">
        <f>IF('High-Poverty HIGH'!E267="yes",'High-Poverty HIGH'!A267,"")</f>
        <v/>
      </c>
      <c r="B267" s="75"/>
      <c r="C267" s="74"/>
      <c r="D267" s="2" t="e">
        <f t="shared" si="16"/>
        <v>#DIV/0!</v>
      </c>
      <c r="E267" s="75"/>
      <c r="F267" s="74"/>
      <c r="G267" s="2" t="e">
        <f t="shared" si="17"/>
        <v>#DIV/0!</v>
      </c>
      <c r="H267" s="3" t="e">
        <f t="shared" si="18"/>
        <v>#DIV/0!</v>
      </c>
      <c r="I267" s="4" t="e">
        <f t="shared" si="19"/>
        <v>#DIV/0!</v>
      </c>
    </row>
    <row r="268" spans="1:9" x14ac:dyDescent="0.2">
      <c r="A268" s="26" t="str">
        <f>IF('High-Poverty HIGH'!E268="yes",'High-Poverty HIGH'!A268,"")</f>
        <v/>
      </c>
      <c r="B268" s="75"/>
      <c r="C268" s="74"/>
      <c r="D268" s="2" t="e">
        <f t="shared" si="16"/>
        <v>#DIV/0!</v>
      </c>
      <c r="E268" s="75"/>
      <c r="F268" s="74"/>
      <c r="G268" s="2" t="e">
        <f t="shared" si="17"/>
        <v>#DIV/0!</v>
      </c>
      <c r="H268" s="3" t="e">
        <f t="shared" si="18"/>
        <v>#DIV/0!</v>
      </c>
      <c r="I268" s="4" t="e">
        <f t="shared" si="19"/>
        <v>#DIV/0!</v>
      </c>
    </row>
    <row r="269" spans="1:9" x14ac:dyDescent="0.2">
      <c r="A269" s="26" t="str">
        <f>IF('High-Poverty HIGH'!E269="yes",'High-Poverty HIGH'!A269,"")</f>
        <v/>
      </c>
      <c r="B269" s="75"/>
      <c r="C269" s="74"/>
      <c r="D269" s="2" t="e">
        <f t="shared" si="16"/>
        <v>#DIV/0!</v>
      </c>
      <c r="E269" s="75"/>
      <c r="F269" s="74"/>
      <c r="G269" s="2" t="e">
        <f t="shared" si="17"/>
        <v>#DIV/0!</v>
      </c>
      <c r="H269" s="3" t="e">
        <f t="shared" si="18"/>
        <v>#DIV/0!</v>
      </c>
      <c r="I269" s="4" t="e">
        <f t="shared" si="19"/>
        <v>#DIV/0!</v>
      </c>
    </row>
    <row r="270" spans="1:9" ht="13.5" thickBot="1" x14ac:dyDescent="0.25">
      <c r="A270" s="26" t="str">
        <f>IF('High-Poverty HIGH'!E270="yes",'High-Poverty HIGH'!A270,"")</f>
        <v/>
      </c>
      <c r="B270" s="76"/>
      <c r="C270" s="77"/>
      <c r="D270" s="2" t="e">
        <f t="shared" si="16"/>
        <v>#DIV/0!</v>
      </c>
      <c r="E270" s="76"/>
      <c r="F270" s="77"/>
      <c r="G270" s="2" t="e">
        <f t="shared" si="17"/>
        <v>#DIV/0!</v>
      </c>
      <c r="H270" s="3" t="e">
        <f t="shared" si="18"/>
        <v>#DIV/0!</v>
      </c>
      <c r="I270" s="4" t="e">
        <f t="shared" si="19"/>
        <v>#DIV/0!</v>
      </c>
    </row>
    <row r="271" spans="1:9" x14ac:dyDescent="0.2">
      <c r="A271" s="16"/>
      <c r="B271" s="30"/>
      <c r="C271" s="9"/>
      <c r="D271" s="9"/>
      <c r="E271" s="30"/>
      <c r="F271" s="9"/>
      <c r="G271" s="9"/>
      <c r="H271" s="9"/>
      <c r="I271" s="17"/>
    </row>
  </sheetData>
  <sheetProtection algorithmName="SHA-512" hashValue="lPOt1MrY5G02zLujcw4uKhq7V9fVw9f/4Jc56vvDeX4sEFSFeYamoh2ke5blK2CGDUlHbvrsrmn6C4xALkwH7A==" saltValue="zX4nBN1n0EBROx+jRAlPqg==" spinCount="100000" sheet="1"/>
  <mergeCells count="10">
    <mergeCell ref="B5:C5"/>
    <mergeCell ref="E5:F5"/>
    <mergeCell ref="B6:F6"/>
    <mergeCell ref="A1:I1"/>
    <mergeCell ref="B2:D2"/>
    <mergeCell ref="E2:G2"/>
    <mergeCell ref="B3:C3"/>
    <mergeCell ref="E3:F3"/>
    <mergeCell ref="B4:C4"/>
    <mergeCell ref="E4:F4"/>
  </mergeCells>
  <conditionalFormatting sqref="D3:D4 G3:G4">
    <cfRule type="containsBlanks" dxfId="30" priority="3">
      <formula>LEN(TRIM(D3))=0</formula>
    </cfRule>
  </conditionalFormatting>
  <conditionalFormatting sqref="B8:C8">
    <cfRule type="containsBlanks" dxfId="29" priority="2">
      <formula>LEN(TRIM(B8))=0</formula>
    </cfRule>
  </conditionalFormatting>
  <conditionalFormatting sqref="E8:F8">
    <cfRule type="containsBlanks" dxfId="28" priority="1">
      <formula>LEN(TRIM(E8))=0</formula>
    </cfRule>
  </conditionalFormatting>
  <conditionalFormatting sqref="I8:I270">
    <cfRule type="expression" dxfId="27" priority="7">
      <formula>$H8:$H270&gt;0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CF19-CFEE-42A2-A739-2C976E218F46}">
  <sheetPr>
    <tabColor theme="8"/>
  </sheetPr>
  <dimension ref="A1:I270"/>
  <sheetViews>
    <sheetView showGridLines="0" workbookViewId="0">
      <pane xSplit="1" ySplit="7" topLeftCell="B8" activePane="bottomRight" state="frozenSplit"/>
      <selection pane="topRight" activeCell="C1" sqref="C1"/>
      <selection pane="bottomLeft" activeCell="A19" sqref="A19"/>
      <selection pane="bottomRight" activeCell="N11" sqref="N11"/>
    </sheetView>
  </sheetViews>
  <sheetFormatPr defaultRowHeight="15" x14ac:dyDescent="0.25"/>
  <cols>
    <col min="1" max="1" width="46.42578125" customWidth="1"/>
    <col min="2" max="2" width="28.5703125" style="25" customWidth="1"/>
    <col min="3" max="3" width="28.5703125" customWidth="1"/>
    <col min="4" max="4" width="17.85546875" customWidth="1"/>
    <col min="5" max="6" width="28.5703125" customWidth="1"/>
    <col min="7" max="7" width="17.85546875" customWidth="1"/>
    <col min="8" max="9" width="28.5703125" customWidth="1"/>
  </cols>
  <sheetData>
    <row r="1" spans="1:9" s="1" customFormat="1" ht="28.5" customHeight="1" thickBot="1" x14ac:dyDescent="0.25">
      <c r="A1" s="136" t="s">
        <v>20</v>
      </c>
      <c r="B1" s="137"/>
      <c r="C1" s="137"/>
      <c r="D1" s="137"/>
      <c r="E1" s="137"/>
      <c r="F1" s="137"/>
      <c r="G1" s="137"/>
      <c r="H1" s="137"/>
      <c r="I1" s="138"/>
    </row>
    <row r="2" spans="1:9" s="1" customFormat="1" ht="26.25" customHeight="1" thickBot="1" x14ac:dyDescent="0.25">
      <c r="A2" s="5"/>
      <c r="B2" s="139" t="s">
        <v>429</v>
      </c>
      <c r="C2" s="140"/>
      <c r="D2" s="141"/>
      <c r="E2" s="142" t="s">
        <v>13</v>
      </c>
      <c r="F2" s="143"/>
      <c r="G2" s="144"/>
      <c r="I2" s="15"/>
    </row>
    <row r="3" spans="1:9" s="1" customFormat="1" ht="26.25" customHeight="1" x14ac:dyDescent="0.2">
      <c r="A3" s="5"/>
      <c r="B3" s="145" t="s">
        <v>436</v>
      </c>
      <c r="C3" s="146"/>
      <c r="D3" s="67"/>
      <c r="E3" s="147" t="s">
        <v>21</v>
      </c>
      <c r="F3" s="148"/>
      <c r="G3" s="67"/>
      <c r="I3" s="15"/>
    </row>
    <row r="4" spans="1:9" s="1" customFormat="1" ht="26.25" customHeight="1" x14ac:dyDescent="0.2">
      <c r="A4" s="5"/>
      <c r="B4" s="149" t="s">
        <v>437</v>
      </c>
      <c r="C4" s="150"/>
      <c r="D4" s="20">
        <f>'Fiscal Equity HIGH'!D4</f>
        <v>0</v>
      </c>
      <c r="E4" s="151" t="s">
        <v>22</v>
      </c>
      <c r="F4" s="152"/>
      <c r="G4" s="22">
        <f>'Fiscal Equity HIGH'!G4</f>
        <v>0</v>
      </c>
      <c r="H4" s="5"/>
      <c r="I4" s="15"/>
    </row>
    <row r="5" spans="1:9" s="1" customFormat="1" ht="26.25" customHeight="1" thickBot="1" x14ac:dyDescent="0.25">
      <c r="A5" s="5"/>
      <c r="B5" s="130" t="s">
        <v>438</v>
      </c>
      <c r="C5" s="131"/>
      <c r="D5" s="21" t="e">
        <f>D3/D4</f>
        <v>#DIV/0!</v>
      </c>
      <c r="E5" s="132" t="s">
        <v>439</v>
      </c>
      <c r="F5" s="133"/>
      <c r="G5" s="23" t="e">
        <f>G3/G4</f>
        <v>#DIV/0!</v>
      </c>
      <c r="I5" s="15"/>
    </row>
    <row r="6" spans="1:9" s="1" customFormat="1" ht="26.25" customHeight="1" thickBot="1" x14ac:dyDescent="0.25">
      <c r="A6" s="5"/>
      <c r="B6" s="134" t="s">
        <v>440</v>
      </c>
      <c r="C6" s="135"/>
      <c r="D6" s="135"/>
      <c r="E6" s="135"/>
      <c r="F6" s="135"/>
      <c r="G6" s="24" t="e">
        <f>IF(G5&gt;D5,G5-D5,0)</f>
        <v>#DIV/0!</v>
      </c>
      <c r="H6" s="6"/>
      <c r="I6" s="15"/>
    </row>
    <row r="7" spans="1:9" s="1" customFormat="1" ht="39" thickBot="1" x14ac:dyDescent="0.25">
      <c r="A7" s="51" t="s">
        <v>435</v>
      </c>
      <c r="B7" s="42" t="s">
        <v>441</v>
      </c>
      <c r="C7" s="43" t="s">
        <v>442</v>
      </c>
      <c r="D7" s="44" t="s">
        <v>443</v>
      </c>
      <c r="E7" s="36" t="s">
        <v>444</v>
      </c>
      <c r="F7" s="37" t="s">
        <v>16</v>
      </c>
      <c r="G7" s="38" t="s">
        <v>433</v>
      </c>
      <c r="H7" s="53" t="s">
        <v>23</v>
      </c>
      <c r="I7" s="52" t="s">
        <v>24</v>
      </c>
    </row>
    <row r="8" spans="1:9" ht="15.75" thickBot="1" x14ac:dyDescent="0.3">
      <c r="A8" s="27" t="str">
        <f>'Fiscal Equity HIGH'!A8</f>
        <v/>
      </c>
      <c r="B8" s="101"/>
      <c r="C8" s="54">
        <f>'Fiscal Equity HIGH'!C8</f>
        <v>0</v>
      </c>
      <c r="D8" s="28" t="e">
        <f t="shared" ref="D8:D72" si="0">B8/C8</f>
        <v>#DIV/0!</v>
      </c>
      <c r="E8" s="101"/>
      <c r="F8" s="54">
        <f>'Fiscal Equity HIGH'!F8</f>
        <v>0</v>
      </c>
      <c r="G8" s="28" t="e">
        <f t="shared" ref="G8:G72" si="1">E8/F8</f>
        <v>#DIV/0!</v>
      </c>
      <c r="H8" s="32" t="e">
        <f t="shared" ref="H8:H72" si="2">IF(G8&gt;D8,G8-D8,0)</f>
        <v>#DIV/0!</v>
      </c>
      <c r="I8" s="29" t="e">
        <f>IF(H8&lt;0.01,"Yes","No")</f>
        <v>#DIV/0!</v>
      </c>
    </row>
    <row r="9" spans="1:9" ht="15.75" thickBot="1" x14ac:dyDescent="0.3">
      <c r="A9" s="27" t="str">
        <f>'Fiscal Equity HIGH'!A9</f>
        <v/>
      </c>
      <c r="B9" s="64"/>
      <c r="C9" s="54">
        <f>'Fiscal Equity HIGH'!C9</f>
        <v>0</v>
      </c>
      <c r="D9" s="28" t="e">
        <f t="shared" si="0"/>
        <v>#DIV/0!</v>
      </c>
      <c r="E9" s="64"/>
      <c r="F9" s="54">
        <f>'Fiscal Equity HIGH'!F9</f>
        <v>0</v>
      </c>
      <c r="G9" s="28" t="e">
        <f t="shared" si="1"/>
        <v>#DIV/0!</v>
      </c>
      <c r="H9" s="32" t="e">
        <f t="shared" si="2"/>
        <v>#DIV/0!</v>
      </c>
      <c r="I9" s="29" t="e">
        <f>IF(H9&lt;0.01,"Yes","No")</f>
        <v>#DIV/0!</v>
      </c>
    </row>
    <row r="10" spans="1:9" ht="15.75" thickBot="1" x14ac:dyDescent="0.3">
      <c r="A10" s="27" t="str">
        <f>'Fiscal Equity HIGH'!A10</f>
        <v/>
      </c>
      <c r="B10" s="64"/>
      <c r="C10" s="54">
        <f>'Fiscal Equity HIGH'!C10</f>
        <v>0</v>
      </c>
      <c r="D10" s="28" t="e">
        <f t="shared" si="0"/>
        <v>#DIV/0!</v>
      </c>
      <c r="E10" s="64"/>
      <c r="F10" s="54">
        <f>'Fiscal Equity HIGH'!F10</f>
        <v>0</v>
      </c>
      <c r="G10" s="28" t="e">
        <f t="shared" si="1"/>
        <v>#DIV/0!</v>
      </c>
      <c r="H10" s="32" t="e">
        <f t="shared" si="2"/>
        <v>#DIV/0!</v>
      </c>
      <c r="I10" s="29" t="e">
        <f t="shared" ref="I10:I73" si="3">IF(H10&lt;0.01,"Yes","No")</f>
        <v>#DIV/0!</v>
      </c>
    </row>
    <row r="11" spans="1:9" ht="15.75" thickBot="1" x14ac:dyDescent="0.3">
      <c r="A11" s="27" t="str">
        <f>'Fiscal Equity HIGH'!A11</f>
        <v/>
      </c>
      <c r="B11" s="64"/>
      <c r="C11" s="54">
        <f>'Fiscal Equity HIGH'!C11</f>
        <v>0</v>
      </c>
      <c r="D11" s="28" t="e">
        <f t="shared" si="0"/>
        <v>#DIV/0!</v>
      </c>
      <c r="E11" s="64"/>
      <c r="F11" s="54">
        <f>'Fiscal Equity HIGH'!F11</f>
        <v>0</v>
      </c>
      <c r="G11" s="28" t="e">
        <f t="shared" si="1"/>
        <v>#DIV/0!</v>
      </c>
      <c r="H11" s="32" t="e">
        <f t="shared" si="2"/>
        <v>#DIV/0!</v>
      </c>
      <c r="I11" s="29" t="e">
        <f t="shared" si="3"/>
        <v>#DIV/0!</v>
      </c>
    </row>
    <row r="12" spans="1:9" ht="15.75" thickBot="1" x14ac:dyDescent="0.3">
      <c r="A12" s="27" t="str">
        <f>'Fiscal Equity HIGH'!A12</f>
        <v/>
      </c>
      <c r="B12" s="64"/>
      <c r="C12" s="54">
        <f>'Fiscal Equity HIGH'!C12</f>
        <v>0</v>
      </c>
      <c r="D12" s="28" t="e">
        <f t="shared" si="0"/>
        <v>#DIV/0!</v>
      </c>
      <c r="E12" s="64"/>
      <c r="F12" s="54">
        <f>'Fiscal Equity HIGH'!F12</f>
        <v>0</v>
      </c>
      <c r="G12" s="28" t="e">
        <f t="shared" si="1"/>
        <v>#DIV/0!</v>
      </c>
      <c r="H12" s="32" t="e">
        <f t="shared" si="2"/>
        <v>#DIV/0!</v>
      </c>
      <c r="I12" s="29" t="e">
        <f t="shared" si="3"/>
        <v>#DIV/0!</v>
      </c>
    </row>
    <row r="13" spans="1:9" ht="15.75" thickBot="1" x14ac:dyDescent="0.3">
      <c r="A13" s="27" t="str">
        <f>'Fiscal Equity HIGH'!A13</f>
        <v/>
      </c>
      <c r="B13" s="64"/>
      <c r="C13" s="54">
        <f>'Fiscal Equity HIGH'!C13</f>
        <v>0</v>
      </c>
      <c r="D13" s="28" t="e">
        <f t="shared" si="0"/>
        <v>#DIV/0!</v>
      </c>
      <c r="E13" s="64"/>
      <c r="F13" s="54">
        <f>'Fiscal Equity HIGH'!F13</f>
        <v>0</v>
      </c>
      <c r="G13" s="28" t="e">
        <f t="shared" si="1"/>
        <v>#DIV/0!</v>
      </c>
      <c r="H13" s="32" t="e">
        <f t="shared" si="2"/>
        <v>#DIV/0!</v>
      </c>
      <c r="I13" s="29" t="e">
        <f t="shared" si="3"/>
        <v>#DIV/0!</v>
      </c>
    </row>
    <row r="14" spans="1:9" ht="15.75" thickBot="1" x14ac:dyDescent="0.3">
      <c r="A14" s="27" t="str">
        <f>'Fiscal Equity HIGH'!A14</f>
        <v/>
      </c>
      <c r="B14" s="64"/>
      <c r="C14" s="54">
        <f>'Fiscal Equity HIGH'!C14</f>
        <v>0</v>
      </c>
      <c r="D14" s="28" t="e">
        <f t="shared" si="0"/>
        <v>#DIV/0!</v>
      </c>
      <c r="E14" s="64"/>
      <c r="F14" s="54">
        <f>'Fiscal Equity HIGH'!F14</f>
        <v>0</v>
      </c>
      <c r="G14" s="28" t="e">
        <f t="shared" si="1"/>
        <v>#DIV/0!</v>
      </c>
      <c r="H14" s="32" t="e">
        <f t="shared" si="2"/>
        <v>#DIV/0!</v>
      </c>
      <c r="I14" s="29" t="e">
        <f t="shared" si="3"/>
        <v>#DIV/0!</v>
      </c>
    </row>
    <row r="15" spans="1:9" ht="15.75" thickBot="1" x14ac:dyDescent="0.3">
      <c r="A15" s="27" t="str">
        <f>'Fiscal Equity HIGH'!A15</f>
        <v/>
      </c>
      <c r="B15" s="64"/>
      <c r="C15" s="54">
        <f>'Fiscal Equity HIGH'!C15</f>
        <v>0</v>
      </c>
      <c r="D15" s="28" t="e">
        <f t="shared" si="0"/>
        <v>#DIV/0!</v>
      </c>
      <c r="E15" s="64"/>
      <c r="F15" s="54">
        <f>'Fiscal Equity HIGH'!F15</f>
        <v>0</v>
      </c>
      <c r="G15" s="28" t="e">
        <f t="shared" si="1"/>
        <v>#DIV/0!</v>
      </c>
      <c r="H15" s="32" t="e">
        <f t="shared" si="2"/>
        <v>#DIV/0!</v>
      </c>
      <c r="I15" s="29" t="e">
        <f t="shared" si="3"/>
        <v>#DIV/0!</v>
      </c>
    </row>
    <row r="16" spans="1:9" ht="15.75" thickBot="1" x14ac:dyDescent="0.3">
      <c r="A16" s="27" t="str">
        <f>'Fiscal Equity HIGH'!A16</f>
        <v/>
      </c>
      <c r="B16" s="64"/>
      <c r="C16" s="54">
        <f>'Fiscal Equity HIGH'!C16</f>
        <v>0</v>
      </c>
      <c r="D16" s="28" t="e">
        <f t="shared" si="0"/>
        <v>#DIV/0!</v>
      </c>
      <c r="E16" s="64"/>
      <c r="F16" s="54">
        <f>'Fiscal Equity HIGH'!F16</f>
        <v>0</v>
      </c>
      <c r="G16" s="28" t="e">
        <f t="shared" si="1"/>
        <v>#DIV/0!</v>
      </c>
      <c r="H16" s="32" t="e">
        <f t="shared" si="2"/>
        <v>#DIV/0!</v>
      </c>
      <c r="I16" s="29" t="e">
        <f t="shared" si="3"/>
        <v>#DIV/0!</v>
      </c>
    </row>
    <row r="17" spans="1:9" ht="15.75" thickBot="1" x14ac:dyDescent="0.3">
      <c r="A17" s="27" t="str">
        <f>'Fiscal Equity HIGH'!A17</f>
        <v/>
      </c>
      <c r="B17" s="64"/>
      <c r="C17" s="54">
        <f>'Fiscal Equity HIGH'!C17</f>
        <v>0</v>
      </c>
      <c r="D17" s="28" t="e">
        <f t="shared" si="0"/>
        <v>#DIV/0!</v>
      </c>
      <c r="E17" s="64"/>
      <c r="F17" s="54">
        <f>'Fiscal Equity HIGH'!F17</f>
        <v>0</v>
      </c>
      <c r="G17" s="28" t="e">
        <f t="shared" si="1"/>
        <v>#DIV/0!</v>
      </c>
      <c r="H17" s="32" t="e">
        <f t="shared" si="2"/>
        <v>#DIV/0!</v>
      </c>
      <c r="I17" s="29" t="e">
        <f t="shared" si="3"/>
        <v>#DIV/0!</v>
      </c>
    </row>
    <row r="18" spans="1:9" ht="15.75" thickBot="1" x14ac:dyDescent="0.3">
      <c r="A18" s="27" t="str">
        <f>'Fiscal Equity HIGH'!A18</f>
        <v/>
      </c>
      <c r="B18" s="64"/>
      <c r="C18" s="54">
        <f>'Fiscal Equity HIGH'!C18</f>
        <v>0</v>
      </c>
      <c r="D18" s="28" t="e">
        <f t="shared" si="0"/>
        <v>#DIV/0!</v>
      </c>
      <c r="E18" s="64"/>
      <c r="F18" s="54">
        <f>'Fiscal Equity HIGH'!F18</f>
        <v>0</v>
      </c>
      <c r="G18" s="28" t="e">
        <f t="shared" si="1"/>
        <v>#DIV/0!</v>
      </c>
      <c r="H18" s="32" t="e">
        <f t="shared" si="2"/>
        <v>#DIV/0!</v>
      </c>
      <c r="I18" s="29" t="e">
        <f t="shared" si="3"/>
        <v>#DIV/0!</v>
      </c>
    </row>
    <row r="19" spans="1:9" ht="15.75" thickBot="1" x14ac:dyDescent="0.3">
      <c r="A19" s="27" t="str">
        <f>'Fiscal Equity HIGH'!A19</f>
        <v/>
      </c>
      <c r="B19" s="64"/>
      <c r="C19" s="54">
        <f>'Fiscal Equity HIGH'!C19</f>
        <v>0</v>
      </c>
      <c r="D19" s="28" t="e">
        <f t="shared" si="0"/>
        <v>#DIV/0!</v>
      </c>
      <c r="E19" s="64"/>
      <c r="F19" s="54">
        <f>'Fiscal Equity HIGH'!F19</f>
        <v>0</v>
      </c>
      <c r="G19" s="28" t="e">
        <f t="shared" si="1"/>
        <v>#DIV/0!</v>
      </c>
      <c r="H19" s="32" t="e">
        <f t="shared" si="2"/>
        <v>#DIV/0!</v>
      </c>
      <c r="I19" s="29" t="e">
        <f t="shared" si="3"/>
        <v>#DIV/0!</v>
      </c>
    </row>
    <row r="20" spans="1:9" ht="15.75" thickBot="1" x14ac:dyDescent="0.3">
      <c r="A20" s="27" t="str">
        <f>'Fiscal Equity HIGH'!A20</f>
        <v/>
      </c>
      <c r="B20" s="64"/>
      <c r="C20" s="54">
        <f>'Fiscal Equity HIGH'!C20</f>
        <v>0</v>
      </c>
      <c r="D20" s="28" t="e">
        <f t="shared" si="0"/>
        <v>#DIV/0!</v>
      </c>
      <c r="E20" s="64"/>
      <c r="F20" s="54">
        <f>'Fiscal Equity HIGH'!F20</f>
        <v>0</v>
      </c>
      <c r="G20" s="28" t="e">
        <f t="shared" si="1"/>
        <v>#DIV/0!</v>
      </c>
      <c r="H20" s="32" t="e">
        <f t="shared" si="2"/>
        <v>#DIV/0!</v>
      </c>
      <c r="I20" s="29" t="e">
        <f t="shared" si="3"/>
        <v>#DIV/0!</v>
      </c>
    </row>
    <row r="21" spans="1:9" ht="15.75" thickBot="1" x14ac:dyDescent="0.3">
      <c r="A21" s="27" t="str">
        <f>'Fiscal Equity HIGH'!A21</f>
        <v/>
      </c>
      <c r="B21" s="64"/>
      <c r="C21" s="54">
        <f>'Fiscal Equity HIGH'!C21</f>
        <v>0</v>
      </c>
      <c r="D21" s="28" t="e">
        <f t="shared" si="0"/>
        <v>#DIV/0!</v>
      </c>
      <c r="E21" s="64"/>
      <c r="F21" s="54">
        <f>'Fiscal Equity HIGH'!F21</f>
        <v>0</v>
      </c>
      <c r="G21" s="28" t="e">
        <f t="shared" si="1"/>
        <v>#DIV/0!</v>
      </c>
      <c r="H21" s="32" t="e">
        <f t="shared" si="2"/>
        <v>#DIV/0!</v>
      </c>
      <c r="I21" s="29" t="e">
        <f t="shared" si="3"/>
        <v>#DIV/0!</v>
      </c>
    </row>
    <row r="22" spans="1:9" ht="15.75" thickBot="1" x14ac:dyDescent="0.3">
      <c r="A22" s="27" t="str">
        <f>'Fiscal Equity HIGH'!A22</f>
        <v/>
      </c>
      <c r="B22" s="64"/>
      <c r="C22" s="54">
        <f>'Fiscal Equity HIGH'!C22</f>
        <v>0</v>
      </c>
      <c r="D22" s="28" t="e">
        <f t="shared" si="0"/>
        <v>#DIV/0!</v>
      </c>
      <c r="E22" s="64"/>
      <c r="F22" s="54">
        <f>'Fiscal Equity HIGH'!F22</f>
        <v>0</v>
      </c>
      <c r="G22" s="28" t="e">
        <f t="shared" si="1"/>
        <v>#DIV/0!</v>
      </c>
      <c r="H22" s="32" t="e">
        <f t="shared" si="2"/>
        <v>#DIV/0!</v>
      </c>
      <c r="I22" s="29" t="e">
        <f t="shared" si="3"/>
        <v>#DIV/0!</v>
      </c>
    </row>
    <row r="23" spans="1:9" ht="15.75" thickBot="1" x14ac:dyDescent="0.3">
      <c r="A23" s="27" t="str">
        <f>'Fiscal Equity HIGH'!A23</f>
        <v/>
      </c>
      <c r="B23" s="64"/>
      <c r="C23" s="54">
        <f>'Fiscal Equity HIGH'!C23</f>
        <v>0</v>
      </c>
      <c r="D23" s="28" t="e">
        <f t="shared" si="0"/>
        <v>#DIV/0!</v>
      </c>
      <c r="E23" s="64"/>
      <c r="F23" s="54">
        <f>'Fiscal Equity HIGH'!F23</f>
        <v>0</v>
      </c>
      <c r="G23" s="28" t="e">
        <f t="shared" si="1"/>
        <v>#DIV/0!</v>
      </c>
      <c r="H23" s="32" t="e">
        <f t="shared" si="2"/>
        <v>#DIV/0!</v>
      </c>
      <c r="I23" s="29" t="e">
        <f t="shared" si="3"/>
        <v>#DIV/0!</v>
      </c>
    </row>
    <row r="24" spans="1:9" ht="15.75" thickBot="1" x14ac:dyDescent="0.3">
      <c r="A24" s="27" t="str">
        <f>'Fiscal Equity HIGH'!A24</f>
        <v/>
      </c>
      <c r="B24" s="64"/>
      <c r="C24" s="54">
        <f>'Fiscal Equity HIGH'!C24</f>
        <v>0</v>
      </c>
      <c r="D24" s="28" t="e">
        <f t="shared" si="0"/>
        <v>#DIV/0!</v>
      </c>
      <c r="E24" s="64"/>
      <c r="F24" s="54">
        <f>'Fiscal Equity HIGH'!F24</f>
        <v>0</v>
      </c>
      <c r="G24" s="28" t="e">
        <f t="shared" si="1"/>
        <v>#DIV/0!</v>
      </c>
      <c r="H24" s="32" t="e">
        <f t="shared" si="2"/>
        <v>#DIV/0!</v>
      </c>
      <c r="I24" s="29" t="e">
        <f t="shared" si="3"/>
        <v>#DIV/0!</v>
      </c>
    </row>
    <row r="25" spans="1:9" ht="15.75" thickBot="1" x14ac:dyDescent="0.3">
      <c r="A25" s="27" t="str">
        <f>'Fiscal Equity HIGH'!A25</f>
        <v/>
      </c>
      <c r="B25" s="64"/>
      <c r="C25" s="54">
        <f>'Fiscal Equity HIGH'!C25</f>
        <v>0</v>
      </c>
      <c r="D25" s="28" t="e">
        <f t="shared" si="0"/>
        <v>#DIV/0!</v>
      </c>
      <c r="E25" s="64"/>
      <c r="F25" s="54">
        <f>'Fiscal Equity HIGH'!F25</f>
        <v>0</v>
      </c>
      <c r="G25" s="28" t="e">
        <f t="shared" si="1"/>
        <v>#DIV/0!</v>
      </c>
      <c r="H25" s="32" t="e">
        <f t="shared" si="2"/>
        <v>#DIV/0!</v>
      </c>
      <c r="I25" s="29" t="e">
        <f t="shared" si="3"/>
        <v>#DIV/0!</v>
      </c>
    </row>
    <row r="26" spans="1:9" ht="15.75" thickBot="1" x14ac:dyDescent="0.3">
      <c r="A26" s="27" t="str">
        <f>'Fiscal Equity HIGH'!A26</f>
        <v/>
      </c>
      <c r="B26" s="64"/>
      <c r="C26" s="54">
        <f>'Fiscal Equity HIGH'!C26</f>
        <v>0</v>
      </c>
      <c r="D26" s="28" t="e">
        <f t="shared" si="0"/>
        <v>#DIV/0!</v>
      </c>
      <c r="E26" s="64"/>
      <c r="F26" s="54">
        <f>'Fiscal Equity HIGH'!F26</f>
        <v>0</v>
      </c>
      <c r="G26" s="28" t="e">
        <f t="shared" si="1"/>
        <v>#DIV/0!</v>
      </c>
      <c r="H26" s="32" t="e">
        <f t="shared" si="2"/>
        <v>#DIV/0!</v>
      </c>
      <c r="I26" s="29" t="e">
        <f t="shared" si="3"/>
        <v>#DIV/0!</v>
      </c>
    </row>
    <row r="27" spans="1:9" ht="15.75" thickBot="1" x14ac:dyDescent="0.3">
      <c r="A27" s="27" t="str">
        <f>'Fiscal Equity HIGH'!A27</f>
        <v/>
      </c>
      <c r="B27" s="64"/>
      <c r="C27" s="54">
        <f>'Fiscal Equity HIGH'!C27</f>
        <v>0</v>
      </c>
      <c r="D27" s="28" t="e">
        <f t="shared" si="0"/>
        <v>#DIV/0!</v>
      </c>
      <c r="E27" s="64"/>
      <c r="F27" s="54">
        <f>'Fiscal Equity HIGH'!F27</f>
        <v>0</v>
      </c>
      <c r="G27" s="28" t="e">
        <f t="shared" si="1"/>
        <v>#DIV/0!</v>
      </c>
      <c r="H27" s="32" t="e">
        <f t="shared" si="2"/>
        <v>#DIV/0!</v>
      </c>
      <c r="I27" s="29" t="e">
        <f t="shared" si="3"/>
        <v>#DIV/0!</v>
      </c>
    </row>
    <row r="28" spans="1:9" ht="15.75" thickBot="1" x14ac:dyDescent="0.3">
      <c r="A28" s="27" t="str">
        <f>'Fiscal Equity HIGH'!A28</f>
        <v/>
      </c>
      <c r="B28" s="64"/>
      <c r="C28" s="54">
        <f>'Fiscal Equity HIGH'!C28</f>
        <v>0</v>
      </c>
      <c r="D28" s="28" t="e">
        <f t="shared" si="0"/>
        <v>#DIV/0!</v>
      </c>
      <c r="E28" s="64"/>
      <c r="F28" s="54">
        <f>'Fiscal Equity HIGH'!F28</f>
        <v>0</v>
      </c>
      <c r="G28" s="28" t="e">
        <f t="shared" si="1"/>
        <v>#DIV/0!</v>
      </c>
      <c r="H28" s="32" t="e">
        <f t="shared" si="2"/>
        <v>#DIV/0!</v>
      </c>
      <c r="I28" s="29" t="e">
        <f t="shared" si="3"/>
        <v>#DIV/0!</v>
      </c>
    </row>
    <row r="29" spans="1:9" ht="15.75" thickBot="1" x14ac:dyDescent="0.3">
      <c r="A29" s="27" t="str">
        <f>'Fiscal Equity HIGH'!A29</f>
        <v/>
      </c>
      <c r="B29" s="64"/>
      <c r="C29" s="54">
        <f>'Fiscal Equity HIGH'!C29</f>
        <v>0</v>
      </c>
      <c r="D29" s="28" t="e">
        <f t="shared" si="0"/>
        <v>#DIV/0!</v>
      </c>
      <c r="E29" s="64"/>
      <c r="F29" s="54">
        <f>'Fiscal Equity HIGH'!F29</f>
        <v>0</v>
      </c>
      <c r="G29" s="28" t="e">
        <f t="shared" si="1"/>
        <v>#DIV/0!</v>
      </c>
      <c r="H29" s="32" t="e">
        <f t="shared" si="2"/>
        <v>#DIV/0!</v>
      </c>
      <c r="I29" s="29" t="e">
        <f t="shared" si="3"/>
        <v>#DIV/0!</v>
      </c>
    </row>
    <row r="30" spans="1:9" ht="15.75" thickBot="1" x14ac:dyDescent="0.3">
      <c r="A30" s="27" t="str">
        <f>'Fiscal Equity HIGH'!A30</f>
        <v/>
      </c>
      <c r="B30" s="64"/>
      <c r="C30" s="54">
        <f>'Fiscal Equity HIGH'!C30</f>
        <v>0</v>
      </c>
      <c r="D30" s="28" t="e">
        <f t="shared" si="0"/>
        <v>#DIV/0!</v>
      </c>
      <c r="E30" s="64"/>
      <c r="F30" s="54">
        <f>'Fiscal Equity HIGH'!F30</f>
        <v>0</v>
      </c>
      <c r="G30" s="28" t="e">
        <f t="shared" si="1"/>
        <v>#DIV/0!</v>
      </c>
      <c r="H30" s="32" t="e">
        <f t="shared" si="2"/>
        <v>#DIV/0!</v>
      </c>
      <c r="I30" s="29" t="e">
        <f t="shared" si="3"/>
        <v>#DIV/0!</v>
      </c>
    </row>
    <row r="31" spans="1:9" ht="15.75" thickBot="1" x14ac:dyDescent="0.3">
      <c r="A31" s="27" t="str">
        <f>'Fiscal Equity HIGH'!A31</f>
        <v/>
      </c>
      <c r="B31" s="64"/>
      <c r="C31" s="54">
        <f>'Fiscal Equity HIGH'!C31</f>
        <v>0</v>
      </c>
      <c r="D31" s="28" t="e">
        <f t="shared" si="0"/>
        <v>#DIV/0!</v>
      </c>
      <c r="E31" s="64"/>
      <c r="F31" s="54">
        <f>'Fiscal Equity HIGH'!F31</f>
        <v>0</v>
      </c>
      <c r="G31" s="28" t="e">
        <f t="shared" si="1"/>
        <v>#DIV/0!</v>
      </c>
      <c r="H31" s="32" t="e">
        <f t="shared" si="2"/>
        <v>#DIV/0!</v>
      </c>
      <c r="I31" s="29" t="e">
        <f t="shared" si="3"/>
        <v>#DIV/0!</v>
      </c>
    </row>
    <row r="32" spans="1:9" ht="15.75" thickBot="1" x14ac:dyDescent="0.3">
      <c r="A32" s="27" t="str">
        <f>'Fiscal Equity HIGH'!A32</f>
        <v/>
      </c>
      <c r="B32" s="64"/>
      <c r="C32" s="54">
        <f>'Fiscal Equity HIGH'!C32</f>
        <v>0</v>
      </c>
      <c r="D32" s="28" t="e">
        <f t="shared" si="0"/>
        <v>#DIV/0!</v>
      </c>
      <c r="E32" s="64"/>
      <c r="F32" s="54">
        <f>'Fiscal Equity HIGH'!F32</f>
        <v>0</v>
      </c>
      <c r="G32" s="28" t="e">
        <f t="shared" si="1"/>
        <v>#DIV/0!</v>
      </c>
      <c r="H32" s="32" t="e">
        <f t="shared" si="2"/>
        <v>#DIV/0!</v>
      </c>
      <c r="I32" s="29" t="e">
        <f t="shared" si="3"/>
        <v>#DIV/0!</v>
      </c>
    </row>
    <row r="33" spans="1:9" ht="15.75" thickBot="1" x14ac:dyDescent="0.3">
      <c r="A33" s="27" t="str">
        <f>'Fiscal Equity HIGH'!A33</f>
        <v/>
      </c>
      <c r="B33" s="64"/>
      <c r="C33" s="54">
        <f>'Fiscal Equity HIGH'!C33</f>
        <v>0</v>
      </c>
      <c r="D33" s="28" t="e">
        <f t="shared" si="0"/>
        <v>#DIV/0!</v>
      </c>
      <c r="E33" s="64"/>
      <c r="F33" s="54">
        <f>'Fiscal Equity HIGH'!F33</f>
        <v>0</v>
      </c>
      <c r="G33" s="28" t="e">
        <f t="shared" si="1"/>
        <v>#DIV/0!</v>
      </c>
      <c r="H33" s="32" t="e">
        <f t="shared" si="2"/>
        <v>#DIV/0!</v>
      </c>
      <c r="I33" s="29" t="e">
        <f t="shared" si="3"/>
        <v>#DIV/0!</v>
      </c>
    </row>
    <row r="34" spans="1:9" ht="15.75" thickBot="1" x14ac:dyDescent="0.3">
      <c r="A34" s="27" t="str">
        <f>'Fiscal Equity HIGH'!A34</f>
        <v/>
      </c>
      <c r="B34" s="64"/>
      <c r="C34" s="54">
        <f>'Fiscal Equity HIGH'!C34</f>
        <v>0</v>
      </c>
      <c r="D34" s="28" t="e">
        <f t="shared" si="0"/>
        <v>#DIV/0!</v>
      </c>
      <c r="E34" s="64"/>
      <c r="F34" s="54">
        <f>'Fiscal Equity HIGH'!F34</f>
        <v>0</v>
      </c>
      <c r="G34" s="28" t="e">
        <f t="shared" si="1"/>
        <v>#DIV/0!</v>
      </c>
      <c r="H34" s="32" t="e">
        <f t="shared" si="2"/>
        <v>#DIV/0!</v>
      </c>
      <c r="I34" s="29" t="e">
        <f t="shared" si="3"/>
        <v>#DIV/0!</v>
      </c>
    </row>
    <row r="35" spans="1:9" ht="15.75" thickBot="1" x14ac:dyDescent="0.3">
      <c r="A35" s="27" t="str">
        <f>'Fiscal Equity HIGH'!A35</f>
        <v/>
      </c>
      <c r="B35" s="64"/>
      <c r="C35" s="54">
        <f>'Fiscal Equity HIGH'!C35</f>
        <v>0</v>
      </c>
      <c r="D35" s="28" t="e">
        <f t="shared" si="0"/>
        <v>#DIV/0!</v>
      </c>
      <c r="E35" s="64"/>
      <c r="F35" s="54">
        <f>'Fiscal Equity HIGH'!F35</f>
        <v>0</v>
      </c>
      <c r="G35" s="28" t="e">
        <f t="shared" si="1"/>
        <v>#DIV/0!</v>
      </c>
      <c r="H35" s="32" t="e">
        <f t="shared" si="2"/>
        <v>#DIV/0!</v>
      </c>
      <c r="I35" s="29" t="e">
        <f t="shared" si="3"/>
        <v>#DIV/0!</v>
      </c>
    </row>
    <row r="36" spans="1:9" ht="15.75" thickBot="1" x14ac:dyDescent="0.3">
      <c r="A36" s="27" t="str">
        <f>'Fiscal Equity HIGH'!A36</f>
        <v/>
      </c>
      <c r="B36" s="64"/>
      <c r="C36" s="54">
        <f>'Fiscal Equity HIGH'!C36</f>
        <v>0</v>
      </c>
      <c r="D36" s="28" t="e">
        <f t="shared" si="0"/>
        <v>#DIV/0!</v>
      </c>
      <c r="E36" s="64"/>
      <c r="F36" s="54">
        <f>'Fiscal Equity HIGH'!F36</f>
        <v>0</v>
      </c>
      <c r="G36" s="28" t="e">
        <f t="shared" si="1"/>
        <v>#DIV/0!</v>
      </c>
      <c r="H36" s="32" t="e">
        <f t="shared" si="2"/>
        <v>#DIV/0!</v>
      </c>
      <c r="I36" s="29" t="e">
        <f t="shared" si="3"/>
        <v>#DIV/0!</v>
      </c>
    </row>
    <row r="37" spans="1:9" ht="15.75" thickBot="1" x14ac:dyDescent="0.3">
      <c r="A37" s="27" t="str">
        <f>'Fiscal Equity HIGH'!A37</f>
        <v/>
      </c>
      <c r="B37" s="64"/>
      <c r="C37" s="54">
        <f>'Fiscal Equity HIGH'!C37</f>
        <v>0</v>
      </c>
      <c r="D37" s="28" t="e">
        <f t="shared" si="0"/>
        <v>#DIV/0!</v>
      </c>
      <c r="E37" s="64"/>
      <c r="F37" s="54">
        <f>'Fiscal Equity HIGH'!F37</f>
        <v>0</v>
      </c>
      <c r="G37" s="28" t="e">
        <f t="shared" si="1"/>
        <v>#DIV/0!</v>
      </c>
      <c r="H37" s="32" t="e">
        <f t="shared" si="2"/>
        <v>#DIV/0!</v>
      </c>
      <c r="I37" s="29" t="e">
        <f t="shared" si="3"/>
        <v>#DIV/0!</v>
      </c>
    </row>
    <row r="38" spans="1:9" ht="15.75" thickBot="1" x14ac:dyDescent="0.3">
      <c r="A38" s="27" t="str">
        <f>'Fiscal Equity HIGH'!A38</f>
        <v/>
      </c>
      <c r="B38" s="64"/>
      <c r="C38" s="54">
        <f>'Fiscal Equity HIGH'!C38</f>
        <v>0</v>
      </c>
      <c r="D38" s="28" t="e">
        <f t="shared" si="0"/>
        <v>#DIV/0!</v>
      </c>
      <c r="E38" s="64"/>
      <c r="F38" s="54">
        <f>'Fiscal Equity HIGH'!F38</f>
        <v>0</v>
      </c>
      <c r="G38" s="28" t="e">
        <f t="shared" si="1"/>
        <v>#DIV/0!</v>
      </c>
      <c r="H38" s="32" t="e">
        <f t="shared" si="2"/>
        <v>#DIV/0!</v>
      </c>
      <c r="I38" s="29" t="e">
        <f t="shared" si="3"/>
        <v>#DIV/0!</v>
      </c>
    </row>
    <row r="39" spans="1:9" ht="15.75" thickBot="1" x14ac:dyDescent="0.3">
      <c r="A39" s="27" t="str">
        <f>'Fiscal Equity HIGH'!A39</f>
        <v/>
      </c>
      <c r="B39" s="64"/>
      <c r="C39" s="54">
        <f>'Fiscal Equity HIGH'!C39</f>
        <v>0</v>
      </c>
      <c r="D39" s="28" t="e">
        <f t="shared" si="0"/>
        <v>#DIV/0!</v>
      </c>
      <c r="E39" s="64"/>
      <c r="F39" s="54">
        <f>'Fiscal Equity HIGH'!F39</f>
        <v>0</v>
      </c>
      <c r="G39" s="28" t="e">
        <f t="shared" si="1"/>
        <v>#DIV/0!</v>
      </c>
      <c r="H39" s="32" t="e">
        <f t="shared" si="2"/>
        <v>#DIV/0!</v>
      </c>
      <c r="I39" s="29" t="e">
        <f t="shared" si="3"/>
        <v>#DIV/0!</v>
      </c>
    </row>
    <row r="40" spans="1:9" ht="15.75" thickBot="1" x14ac:dyDescent="0.3">
      <c r="A40" s="27" t="str">
        <f>'Fiscal Equity HIGH'!A40</f>
        <v/>
      </c>
      <c r="B40" s="64"/>
      <c r="C40" s="54">
        <f>'Fiscal Equity HIGH'!C40</f>
        <v>0</v>
      </c>
      <c r="D40" s="28" t="e">
        <f t="shared" si="0"/>
        <v>#DIV/0!</v>
      </c>
      <c r="E40" s="64"/>
      <c r="F40" s="54">
        <f>'Fiscal Equity HIGH'!F40</f>
        <v>0</v>
      </c>
      <c r="G40" s="28" t="e">
        <f t="shared" si="1"/>
        <v>#DIV/0!</v>
      </c>
      <c r="H40" s="32" t="e">
        <f t="shared" si="2"/>
        <v>#DIV/0!</v>
      </c>
      <c r="I40" s="29" t="e">
        <f t="shared" si="3"/>
        <v>#DIV/0!</v>
      </c>
    </row>
    <row r="41" spans="1:9" ht="15.75" thickBot="1" x14ac:dyDescent="0.3">
      <c r="A41" s="27" t="str">
        <f>'Fiscal Equity HIGH'!A41</f>
        <v/>
      </c>
      <c r="B41" s="64"/>
      <c r="C41" s="54">
        <f>'Fiscal Equity HIGH'!C41</f>
        <v>0</v>
      </c>
      <c r="D41" s="28" t="e">
        <f t="shared" si="0"/>
        <v>#DIV/0!</v>
      </c>
      <c r="E41" s="64"/>
      <c r="F41" s="54">
        <f>'Fiscal Equity HIGH'!F41</f>
        <v>0</v>
      </c>
      <c r="G41" s="28" t="e">
        <f t="shared" si="1"/>
        <v>#DIV/0!</v>
      </c>
      <c r="H41" s="32" t="e">
        <f t="shared" si="2"/>
        <v>#DIV/0!</v>
      </c>
      <c r="I41" s="29" t="e">
        <f t="shared" si="3"/>
        <v>#DIV/0!</v>
      </c>
    </row>
    <row r="42" spans="1:9" ht="15.75" thickBot="1" x14ac:dyDescent="0.3">
      <c r="A42" s="27" t="str">
        <f>'Fiscal Equity HIGH'!A42</f>
        <v/>
      </c>
      <c r="B42" s="64"/>
      <c r="C42" s="54">
        <f>'Fiscal Equity HIGH'!C42</f>
        <v>0</v>
      </c>
      <c r="D42" s="28" t="e">
        <f t="shared" si="0"/>
        <v>#DIV/0!</v>
      </c>
      <c r="E42" s="64"/>
      <c r="F42" s="54">
        <f>'Fiscal Equity HIGH'!F42</f>
        <v>0</v>
      </c>
      <c r="G42" s="28" t="e">
        <f t="shared" si="1"/>
        <v>#DIV/0!</v>
      </c>
      <c r="H42" s="32" t="e">
        <f t="shared" si="2"/>
        <v>#DIV/0!</v>
      </c>
      <c r="I42" s="29" t="e">
        <f t="shared" si="3"/>
        <v>#DIV/0!</v>
      </c>
    </row>
    <row r="43" spans="1:9" ht="15.75" thickBot="1" x14ac:dyDescent="0.3">
      <c r="A43" s="27" t="str">
        <f>'Fiscal Equity HIGH'!A43</f>
        <v/>
      </c>
      <c r="B43" s="64"/>
      <c r="C43" s="54">
        <f>'Fiscal Equity HIGH'!C43</f>
        <v>0</v>
      </c>
      <c r="D43" s="28" t="e">
        <f t="shared" si="0"/>
        <v>#DIV/0!</v>
      </c>
      <c r="E43" s="64"/>
      <c r="F43" s="54">
        <f>'Fiscal Equity HIGH'!F43</f>
        <v>0</v>
      </c>
      <c r="G43" s="28" t="e">
        <f t="shared" si="1"/>
        <v>#DIV/0!</v>
      </c>
      <c r="H43" s="32" t="e">
        <f t="shared" si="2"/>
        <v>#DIV/0!</v>
      </c>
      <c r="I43" s="29" t="e">
        <f t="shared" si="3"/>
        <v>#DIV/0!</v>
      </c>
    </row>
    <row r="44" spans="1:9" ht="15.75" thickBot="1" x14ac:dyDescent="0.3">
      <c r="A44" s="27" t="str">
        <f>'Fiscal Equity HIGH'!A44</f>
        <v/>
      </c>
      <c r="B44" s="64"/>
      <c r="C44" s="54">
        <f>'Fiscal Equity HIGH'!C44</f>
        <v>0</v>
      </c>
      <c r="D44" s="28" t="e">
        <f t="shared" si="0"/>
        <v>#DIV/0!</v>
      </c>
      <c r="E44" s="64"/>
      <c r="F44" s="54">
        <f>'Fiscal Equity HIGH'!F44</f>
        <v>0</v>
      </c>
      <c r="G44" s="28" t="e">
        <f t="shared" si="1"/>
        <v>#DIV/0!</v>
      </c>
      <c r="H44" s="32" t="e">
        <f t="shared" si="2"/>
        <v>#DIV/0!</v>
      </c>
      <c r="I44" s="29" t="e">
        <f t="shared" si="3"/>
        <v>#DIV/0!</v>
      </c>
    </row>
    <row r="45" spans="1:9" ht="15.75" thickBot="1" x14ac:dyDescent="0.3">
      <c r="A45" s="27" t="str">
        <f>'Fiscal Equity HIGH'!A45</f>
        <v/>
      </c>
      <c r="B45" s="64"/>
      <c r="C45" s="54">
        <f>'Fiscal Equity HIGH'!C45</f>
        <v>0</v>
      </c>
      <c r="D45" s="28" t="e">
        <f t="shared" si="0"/>
        <v>#DIV/0!</v>
      </c>
      <c r="E45" s="64"/>
      <c r="F45" s="54">
        <f>'Fiscal Equity HIGH'!F45</f>
        <v>0</v>
      </c>
      <c r="G45" s="28" t="e">
        <f t="shared" si="1"/>
        <v>#DIV/0!</v>
      </c>
      <c r="H45" s="32" t="e">
        <f t="shared" si="2"/>
        <v>#DIV/0!</v>
      </c>
      <c r="I45" s="29" t="e">
        <f t="shared" si="3"/>
        <v>#DIV/0!</v>
      </c>
    </row>
    <row r="46" spans="1:9" ht="15.75" thickBot="1" x14ac:dyDescent="0.3">
      <c r="A46" s="27" t="str">
        <f>'Fiscal Equity HIGH'!A46</f>
        <v/>
      </c>
      <c r="B46" s="64"/>
      <c r="C46" s="54">
        <f>'Fiscal Equity HIGH'!C46</f>
        <v>0</v>
      </c>
      <c r="D46" s="28" t="e">
        <f t="shared" si="0"/>
        <v>#DIV/0!</v>
      </c>
      <c r="E46" s="64"/>
      <c r="F46" s="54">
        <f>'Fiscal Equity HIGH'!F46</f>
        <v>0</v>
      </c>
      <c r="G46" s="28" t="e">
        <f t="shared" si="1"/>
        <v>#DIV/0!</v>
      </c>
      <c r="H46" s="32" t="e">
        <f t="shared" si="2"/>
        <v>#DIV/0!</v>
      </c>
      <c r="I46" s="29" t="e">
        <f t="shared" si="3"/>
        <v>#DIV/0!</v>
      </c>
    </row>
    <row r="47" spans="1:9" ht="15.75" thickBot="1" x14ac:dyDescent="0.3">
      <c r="A47" s="27" t="str">
        <f>'Fiscal Equity HIGH'!A47</f>
        <v/>
      </c>
      <c r="B47" s="64"/>
      <c r="C47" s="54">
        <f>'Fiscal Equity HIGH'!C47</f>
        <v>0</v>
      </c>
      <c r="D47" s="28" t="e">
        <f t="shared" si="0"/>
        <v>#DIV/0!</v>
      </c>
      <c r="E47" s="64"/>
      <c r="F47" s="54">
        <f>'Fiscal Equity HIGH'!F47</f>
        <v>0</v>
      </c>
      <c r="G47" s="28" t="e">
        <f t="shared" si="1"/>
        <v>#DIV/0!</v>
      </c>
      <c r="H47" s="32" t="e">
        <f t="shared" si="2"/>
        <v>#DIV/0!</v>
      </c>
      <c r="I47" s="29" t="e">
        <f t="shared" si="3"/>
        <v>#DIV/0!</v>
      </c>
    </row>
    <row r="48" spans="1:9" ht="15.75" thickBot="1" x14ac:dyDescent="0.3">
      <c r="A48" s="27" t="str">
        <f>'Fiscal Equity HIGH'!A48</f>
        <v/>
      </c>
      <c r="B48" s="64"/>
      <c r="C48" s="54">
        <f>'Fiscal Equity HIGH'!C48</f>
        <v>0</v>
      </c>
      <c r="D48" s="28" t="e">
        <f t="shared" si="0"/>
        <v>#DIV/0!</v>
      </c>
      <c r="E48" s="64"/>
      <c r="F48" s="54">
        <f>'Fiscal Equity HIGH'!F48</f>
        <v>0</v>
      </c>
      <c r="G48" s="28" t="e">
        <f t="shared" si="1"/>
        <v>#DIV/0!</v>
      </c>
      <c r="H48" s="32" t="e">
        <f t="shared" si="2"/>
        <v>#DIV/0!</v>
      </c>
      <c r="I48" s="29" t="e">
        <f t="shared" si="3"/>
        <v>#DIV/0!</v>
      </c>
    </row>
    <row r="49" spans="1:9" ht="15.75" thickBot="1" x14ac:dyDescent="0.3">
      <c r="A49" s="27" t="str">
        <f>'Fiscal Equity HIGH'!A49</f>
        <v/>
      </c>
      <c r="B49" s="64"/>
      <c r="C49" s="54">
        <f>'Fiscal Equity HIGH'!C49</f>
        <v>0</v>
      </c>
      <c r="D49" s="28" t="e">
        <f t="shared" si="0"/>
        <v>#DIV/0!</v>
      </c>
      <c r="E49" s="64"/>
      <c r="F49" s="54">
        <f>'Fiscal Equity HIGH'!F49</f>
        <v>0</v>
      </c>
      <c r="G49" s="28" t="e">
        <f t="shared" si="1"/>
        <v>#DIV/0!</v>
      </c>
      <c r="H49" s="32" t="e">
        <f t="shared" si="2"/>
        <v>#DIV/0!</v>
      </c>
      <c r="I49" s="29" t="e">
        <f t="shared" si="3"/>
        <v>#DIV/0!</v>
      </c>
    </row>
    <row r="50" spans="1:9" ht="15.75" thickBot="1" x14ac:dyDescent="0.3">
      <c r="A50" s="27" t="str">
        <f>'Fiscal Equity HIGH'!A50</f>
        <v/>
      </c>
      <c r="B50" s="64"/>
      <c r="C50" s="54">
        <f>'Fiscal Equity HIGH'!C50</f>
        <v>0</v>
      </c>
      <c r="D50" s="28" t="e">
        <f t="shared" si="0"/>
        <v>#DIV/0!</v>
      </c>
      <c r="E50" s="64"/>
      <c r="F50" s="54">
        <f>'Fiscal Equity HIGH'!F50</f>
        <v>0</v>
      </c>
      <c r="G50" s="28" t="e">
        <f t="shared" si="1"/>
        <v>#DIV/0!</v>
      </c>
      <c r="H50" s="32" t="e">
        <f t="shared" si="2"/>
        <v>#DIV/0!</v>
      </c>
      <c r="I50" s="29" t="e">
        <f t="shared" si="3"/>
        <v>#DIV/0!</v>
      </c>
    </row>
    <row r="51" spans="1:9" ht="15.75" thickBot="1" x14ac:dyDescent="0.3">
      <c r="A51" s="27" t="str">
        <f>'Fiscal Equity HIGH'!A51</f>
        <v/>
      </c>
      <c r="B51" s="64"/>
      <c r="C51" s="54">
        <f>'Fiscal Equity HIGH'!C51</f>
        <v>0</v>
      </c>
      <c r="D51" s="28" t="e">
        <f t="shared" si="0"/>
        <v>#DIV/0!</v>
      </c>
      <c r="E51" s="64"/>
      <c r="F51" s="54">
        <f>'Fiscal Equity HIGH'!F51</f>
        <v>0</v>
      </c>
      <c r="G51" s="28" t="e">
        <f t="shared" si="1"/>
        <v>#DIV/0!</v>
      </c>
      <c r="H51" s="32" t="e">
        <f t="shared" si="2"/>
        <v>#DIV/0!</v>
      </c>
      <c r="I51" s="29" t="e">
        <f t="shared" si="3"/>
        <v>#DIV/0!</v>
      </c>
    </row>
    <row r="52" spans="1:9" ht="15.75" thickBot="1" x14ac:dyDescent="0.3">
      <c r="A52" s="27" t="str">
        <f>'Fiscal Equity HIGH'!A52</f>
        <v/>
      </c>
      <c r="B52" s="64"/>
      <c r="C52" s="54">
        <f>'Fiscal Equity HIGH'!C52</f>
        <v>0</v>
      </c>
      <c r="D52" s="28" t="e">
        <f t="shared" si="0"/>
        <v>#DIV/0!</v>
      </c>
      <c r="E52" s="64"/>
      <c r="F52" s="54">
        <f>'Fiscal Equity HIGH'!F52</f>
        <v>0</v>
      </c>
      <c r="G52" s="28" t="e">
        <f t="shared" si="1"/>
        <v>#DIV/0!</v>
      </c>
      <c r="H52" s="32" t="e">
        <f t="shared" si="2"/>
        <v>#DIV/0!</v>
      </c>
      <c r="I52" s="29" t="e">
        <f t="shared" si="3"/>
        <v>#DIV/0!</v>
      </c>
    </row>
    <row r="53" spans="1:9" ht="15.75" thickBot="1" x14ac:dyDescent="0.3">
      <c r="A53" s="27" t="str">
        <f>'Fiscal Equity HIGH'!A53</f>
        <v/>
      </c>
      <c r="B53" s="64"/>
      <c r="C53" s="54">
        <f>'Fiscal Equity HIGH'!C53</f>
        <v>0</v>
      </c>
      <c r="D53" s="28" t="e">
        <f t="shared" si="0"/>
        <v>#DIV/0!</v>
      </c>
      <c r="E53" s="64"/>
      <c r="F53" s="54">
        <f>'Fiscal Equity HIGH'!F53</f>
        <v>0</v>
      </c>
      <c r="G53" s="28" t="e">
        <f t="shared" si="1"/>
        <v>#DIV/0!</v>
      </c>
      <c r="H53" s="32" t="e">
        <f t="shared" si="2"/>
        <v>#DIV/0!</v>
      </c>
      <c r="I53" s="29" t="e">
        <f t="shared" si="3"/>
        <v>#DIV/0!</v>
      </c>
    </row>
    <row r="54" spans="1:9" ht="15.75" thickBot="1" x14ac:dyDescent="0.3">
      <c r="A54" s="27" t="str">
        <f>'Fiscal Equity HIGH'!A54</f>
        <v/>
      </c>
      <c r="B54" s="64"/>
      <c r="C54" s="54">
        <f>'Fiscal Equity HIGH'!C54</f>
        <v>0</v>
      </c>
      <c r="D54" s="28" t="e">
        <f t="shared" si="0"/>
        <v>#DIV/0!</v>
      </c>
      <c r="E54" s="64"/>
      <c r="F54" s="54">
        <f>'Fiscal Equity HIGH'!F54</f>
        <v>0</v>
      </c>
      <c r="G54" s="28" t="e">
        <f t="shared" si="1"/>
        <v>#DIV/0!</v>
      </c>
      <c r="H54" s="32" t="e">
        <f t="shared" si="2"/>
        <v>#DIV/0!</v>
      </c>
      <c r="I54" s="29" t="e">
        <f t="shared" si="3"/>
        <v>#DIV/0!</v>
      </c>
    </row>
    <row r="55" spans="1:9" ht="15.75" thickBot="1" x14ac:dyDescent="0.3">
      <c r="A55" s="27" t="str">
        <f>'Fiscal Equity HIGH'!A55</f>
        <v/>
      </c>
      <c r="B55" s="64"/>
      <c r="C55" s="54">
        <f>'Fiscal Equity HIGH'!C55</f>
        <v>0</v>
      </c>
      <c r="D55" s="28" t="e">
        <f t="shared" si="0"/>
        <v>#DIV/0!</v>
      </c>
      <c r="E55" s="64"/>
      <c r="F55" s="54">
        <f>'Fiscal Equity HIGH'!F55</f>
        <v>0</v>
      </c>
      <c r="G55" s="28" t="e">
        <f t="shared" si="1"/>
        <v>#DIV/0!</v>
      </c>
      <c r="H55" s="32" t="e">
        <f t="shared" si="2"/>
        <v>#DIV/0!</v>
      </c>
      <c r="I55" s="29" t="e">
        <f t="shared" si="3"/>
        <v>#DIV/0!</v>
      </c>
    </row>
    <row r="56" spans="1:9" ht="15.75" thickBot="1" x14ac:dyDescent="0.3">
      <c r="A56" s="27" t="str">
        <f>'Fiscal Equity HIGH'!A56</f>
        <v/>
      </c>
      <c r="B56" s="64"/>
      <c r="C56" s="54">
        <f>'Fiscal Equity HIGH'!C56</f>
        <v>0</v>
      </c>
      <c r="D56" s="28" t="e">
        <f t="shared" si="0"/>
        <v>#DIV/0!</v>
      </c>
      <c r="E56" s="64"/>
      <c r="F56" s="54">
        <f>'Fiscal Equity HIGH'!F56</f>
        <v>0</v>
      </c>
      <c r="G56" s="28" t="e">
        <f t="shared" si="1"/>
        <v>#DIV/0!</v>
      </c>
      <c r="H56" s="32" t="e">
        <f t="shared" si="2"/>
        <v>#DIV/0!</v>
      </c>
      <c r="I56" s="29" t="e">
        <f t="shared" si="3"/>
        <v>#DIV/0!</v>
      </c>
    </row>
    <row r="57" spans="1:9" ht="15.75" thickBot="1" x14ac:dyDescent="0.3">
      <c r="A57" s="27" t="str">
        <f>'Fiscal Equity HIGH'!A57</f>
        <v/>
      </c>
      <c r="B57" s="64"/>
      <c r="C57" s="54">
        <f>'Fiscal Equity HIGH'!C57</f>
        <v>0</v>
      </c>
      <c r="D57" s="28" t="e">
        <f t="shared" si="0"/>
        <v>#DIV/0!</v>
      </c>
      <c r="E57" s="64"/>
      <c r="F57" s="54">
        <f>'Fiscal Equity HIGH'!F57</f>
        <v>0</v>
      </c>
      <c r="G57" s="28" t="e">
        <f t="shared" si="1"/>
        <v>#DIV/0!</v>
      </c>
      <c r="H57" s="32" t="e">
        <f t="shared" si="2"/>
        <v>#DIV/0!</v>
      </c>
      <c r="I57" s="29" t="e">
        <f t="shared" si="3"/>
        <v>#DIV/0!</v>
      </c>
    </row>
    <row r="58" spans="1:9" ht="15.75" thickBot="1" x14ac:dyDescent="0.3">
      <c r="A58" s="27" t="str">
        <f>'Fiscal Equity HIGH'!A58</f>
        <v/>
      </c>
      <c r="B58" s="64"/>
      <c r="C58" s="54">
        <f>'Fiscal Equity HIGH'!C58</f>
        <v>0</v>
      </c>
      <c r="D58" s="28" t="e">
        <f t="shared" si="0"/>
        <v>#DIV/0!</v>
      </c>
      <c r="E58" s="64"/>
      <c r="F58" s="54">
        <f>'Fiscal Equity HIGH'!F58</f>
        <v>0</v>
      </c>
      <c r="G58" s="28" t="e">
        <f t="shared" si="1"/>
        <v>#DIV/0!</v>
      </c>
      <c r="H58" s="32" t="e">
        <f t="shared" si="2"/>
        <v>#DIV/0!</v>
      </c>
      <c r="I58" s="29" t="e">
        <f t="shared" si="3"/>
        <v>#DIV/0!</v>
      </c>
    </row>
    <row r="59" spans="1:9" ht="15.75" thickBot="1" x14ac:dyDescent="0.3">
      <c r="A59" s="27" t="str">
        <f>'Fiscal Equity HIGH'!A59</f>
        <v/>
      </c>
      <c r="B59" s="64"/>
      <c r="C59" s="54">
        <f>'Fiscal Equity HIGH'!C59</f>
        <v>0</v>
      </c>
      <c r="D59" s="28" t="e">
        <f t="shared" si="0"/>
        <v>#DIV/0!</v>
      </c>
      <c r="E59" s="64"/>
      <c r="F59" s="54">
        <f>'Fiscal Equity HIGH'!F59</f>
        <v>0</v>
      </c>
      <c r="G59" s="28" t="e">
        <f t="shared" si="1"/>
        <v>#DIV/0!</v>
      </c>
      <c r="H59" s="32" t="e">
        <f t="shared" si="2"/>
        <v>#DIV/0!</v>
      </c>
      <c r="I59" s="29" t="e">
        <f t="shared" si="3"/>
        <v>#DIV/0!</v>
      </c>
    </row>
    <row r="60" spans="1:9" ht="15.75" thickBot="1" x14ac:dyDescent="0.3">
      <c r="A60" s="27" t="str">
        <f>'Fiscal Equity HIGH'!A60</f>
        <v/>
      </c>
      <c r="B60" s="64"/>
      <c r="C60" s="54">
        <f>'Fiscal Equity HIGH'!C60</f>
        <v>0</v>
      </c>
      <c r="D60" s="28" t="e">
        <f t="shared" si="0"/>
        <v>#DIV/0!</v>
      </c>
      <c r="E60" s="64"/>
      <c r="F60" s="54">
        <f>'Fiscal Equity HIGH'!F60</f>
        <v>0</v>
      </c>
      <c r="G60" s="28" t="e">
        <f t="shared" si="1"/>
        <v>#DIV/0!</v>
      </c>
      <c r="H60" s="32" t="e">
        <f t="shared" si="2"/>
        <v>#DIV/0!</v>
      </c>
      <c r="I60" s="29" t="e">
        <f t="shared" si="3"/>
        <v>#DIV/0!</v>
      </c>
    </row>
    <row r="61" spans="1:9" ht="15.75" thickBot="1" x14ac:dyDescent="0.3">
      <c r="A61" s="27" t="str">
        <f>'Fiscal Equity HIGH'!A61</f>
        <v/>
      </c>
      <c r="B61" s="64"/>
      <c r="C61" s="54">
        <f>'Fiscal Equity HIGH'!C61</f>
        <v>0</v>
      </c>
      <c r="D61" s="28" t="e">
        <f t="shared" si="0"/>
        <v>#DIV/0!</v>
      </c>
      <c r="E61" s="64"/>
      <c r="F61" s="54">
        <f>'Fiscal Equity HIGH'!F61</f>
        <v>0</v>
      </c>
      <c r="G61" s="28" t="e">
        <f t="shared" si="1"/>
        <v>#DIV/0!</v>
      </c>
      <c r="H61" s="32" t="e">
        <f t="shared" si="2"/>
        <v>#DIV/0!</v>
      </c>
      <c r="I61" s="29" t="e">
        <f t="shared" si="3"/>
        <v>#DIV/0!</v>
      </c>
    </row>
    <row r="62" spans="1:9" ht="15.75" thickBot="1" x14ac:dyDescent="0.3">
      <c r="A62" s="27" t="str">
        <f>'Fiscal Equity HIGH'!A62</f>
        <v/>
      </c>
      <c r="B62" s="64"/>
      <c r="C62" s="54">
        <f>'Fiscal Equity HIGH'!C62</f>
        <v>0</v>
      </c>
      <c r="D62" s="28" t="e">
        <f t="shared" si="0"/>
        <v>#DIV/0!</v>
      </c>
      <c r="E62" s="64"/>
      <c r="F62" s="54">
        <f>'Fiscal Equity HIGH'!F62</f>
        <v>0</v>
      </c>
      <c r="G62" s="28" t="e">
        <f t="shared" si="1"/>
        <v>#DIV/0!</v>
      </c>
      <c r="H62" s="32" t="e">
        <f t="shared" si="2"/>
        <v>#DIV/0!</v>
      </c>
      <c r="I62" s="29" t="e">
        <f t="shared" si="3"/>
        <v>#DIV/0!</v>
      </c>
    </row>
    <row r="63" spans="1:9" ht="15.75" thickBot="1" x14ac:dyDescent="0.3">
      <c r="A63" s="27" t="str">
        <f>'Fiscal Equity HIGH'!A63</f>
        <v/>
      </c>
      <c r="B63" s="64"/>
      <c r="C63" s="54">
        <f>'Fiscal Equity HIGH'!C63</f>
        <v>0</v>
      </c>
      <c r="D63" s="28" t="e">
        <f t="shared" si="0"/>
        <v>#DIV/0!</v>
      </c>
      <c r="E63" s="64"/>
      <c r="F63" s="54">
        <f>'Fiscal Equity HIGH'!F63</f>
        <v>0</v>
      </c>
      <c r="G63" s="28" t="e">
        <f t="shared" si="1"/>
        <v>#DIV/0!</v>
      </c>
      <c r="H63" s="32" t="e">
        <f t="shared" si="2"/>
        <v>#DIV/0!</v>
      </c>
      <c r="I63" s="29" t="e">
        <f t="shared" si="3"/>
        <v>#DIV/0!</v>
      </c>
    </row>
    <row r="64" spans="1:9" ht="15.75" thickBot="1" x14ac:dyDescent="0.3">
      <c r="A64" s="27" t="str">
        <f>'Fiscal Equity HIGH'!A64</f>
        <v/>
      </c>
      <c r="B64" s="64"/>
      <c r="C64" s="54">
        <f>'Fiscal Equity HIGH'!C64</f>
        <v>0</v>
      </c>
      <c r="D64" s="28" t="e">
        <f t="shared" si="0"/>
        <v>#DIV/0!</v>
      </c>
      <c r="E64" s="64"/>
      <c r="F64" s="54">
        <f>'Fiscal Equity HIGH'!F64</f>
        <v>0</v>
      </c>
      <c r="G64" s="28" t="e">
        <f t="shared" si="1"/>
        <v>#DIV/0!</v>
      </c>
      <c r="H64" s="32" t="e">
        <f t="shared" si="2"/>
        <v>#DIV/0!</v>
      </c>
      <c r="I64" s="29" t="e">
        <f t="shared" si="3"/>
        <v>#DIV/0!</v>
      </c>
    </row>
    <row r="65" spans="1:9" ht="15.75" thickBot="1" x14ac:dyDescent="0.3">
      <c r="A65" s="27" t="str">
        <f>'Fiscal Equity HIGH'!A65</f>
        <v/>
      </c>
      <c r="B65" s="64"/>
      <c r="C65" s="54">
        <f>'Fiscal Equity HIGH'!C65</f>
        <v>0</v>
      </c>
      <c r="D65" s="28" t="e">
        <f t="shared" si="0"/>
        <v>#DIV/0!</v>
      </c>
      <c r="E65" s="64"/>
      <c r="F65" s="54">
        <f>'Fiscal Equity HIGH'!F65</f>
        <v>0</v>
      </c>
      <c r="G65" s="28" t="e">
        <f t="shared" si="1"/>
        <v>#DIV/0!</v>
      </c>
      <c r="H65" s="32" t="e">
        <f t="shared" si="2"/>
        <v>#DIV/0!</v>
      </c>
      <c r="I65" s="29" t="e">
        <f t="shared" si="3"/>
        <v>#DIV/0!</v>
      </c>
    </row>
    <row r="66" spans="1:9" ht="15.75" thickBot="1" x14ac:dyDescent="0.3">
      <c r="A66" s="27" t="str">
        <f>'Fiscal Equity HIGH'!A66</f>
        <v/>
      </c>
      <c r="B66" s="64"/>
      <c r="C66" s="54">
        <f>'Fiscal Equity HIGH'!C66</f>
        <v>0</v>
      </c>
      <c r="D66" s="28" t="e">
        <f t="shared" si="0"/>
        <v>#DIV/0!</v>
      </c>
      <c r="E66" s="64"/>
      <c r="F66" s="54">
        <f>'Fiscal Equity HIGH'!F66</f>
        <v>0</v>
      </c>
      <c r="G66" s="28" t="e">
        <f t="shared" si="1"/>
        <v>#DIV/0!</v>
      </c>
      <c r="H66" s="32" t="e">
        <f t="shared" si="2"/>
        <v>#DIV/0!</v>
      </c>
      <c r="I66" s="29" t="e">
        <f t="shared" si="3"/>
        <v>#DIV/0!</v>
      </c>
    </row>
    <row r="67" spans="1:9" ht="15.75" thickBot="1" x14ac:dyDescent="0.3">
      <c r="A67" s="27" t="str">
        <f>'Fiscal Equity HIGH'!A67</f>
        <v/>
      </c>
      <c r="B67" s="64"/>
      <c r="C67" s="54">
        <f>'Fiscal Equity HIGH'!C67</f>
        <v>0</v>
      </c>
      <c r="D67" s="28" t="e">
        <f t="shared" si="0"/>
        <v>#DIV/0!</v>
      </c>
      <c r="E67" s="64"/>
      <c r="F67" s="54">
        <f>'Fiscal Equity HIGH'!F67</f>
        <v>0</v>
      </c>
      <c r="G67" s="28" t="e">
        <f t="shared" si="1"/>
        <v>#DIV/0!</v>
      </c>
      <c r="H67" s="32" t="e">
        <f t="shared" si="2"/>
        <v>#DIV/0!</v>
      </c>
      <c r="I67" s="29" t="e">
        <f t="shared" si="3"/>
        <v>#DIV/0!</v>
      </c>
    </row>
    <row r="68" spans="1:9" ht="15.75" thickBot="1" x14ac:dyDescent="0.3">
      <c r="A68" s="27" t="str">
        <f>'Fiscal Equity HIGH'!A68</f>
        <v/>
      </c>
      <c r="B68" s="64"/>
      <c r="C68" s="54">
        <f>'Fiscal Equity HIGH'!C68</f>
        <v>0</v>
      </c>
      <c r="D68" s="28" t="e">
        <f t="shared" si="0"/>
        <v>#DIV/0!</v>
      </c>
      <c r="E68" s="64"/>
      <c r="F68" s="54">
        <f>'Fiscal Equity HIGH'!F68</f>
        <v>0</v>
      </c>
      <c r="G68" s="28" t="e">
        <f t="shared" si="1"/>
        <v>#DIV/0!</v>
      </c>
      <c r="H68" s="32" t="e">
        <f t="shared" si="2"/>
        <v>#DIV/0!</v>
      </c>
      <c r="I68" s="29" t="e">
        <f t="shared" si="3"/>
        <v>#DIV/0!</v>
      </c>
    </row>
    <row r="69" spans="1:9" ht="15.75" thickBot="1" x14ac:dyDescent="0.3">
      <c r="A69" s="27" t="str">
        <f>'Fiscal Equity HIGH'!A69</f>
        <v/>
      </c>
      <c r="B69" s="64"/>
      <c r="C69" s="54">
        <f>'Fiscal Equity HIGH'!C69</f>
        <v>0</v>
      </c>
      <c r="D69" s="28" t="e">
        <f t="shared" si="0"/>
        <v>#DIV/0!</v>
      </c>
      <c r="E69" s="64"/>
      <c r="F69" s="54">
        <f>'Fiscal Equity HIGH'!F69</f>
        <v>0</v>
      </c>
      <c r="G69" s="28" t="e">
        <f t="shared" si="1"/>
        <v>#DIV/0!</v>
      </c>
      <c r="H69" s="32" t="e">
        <f t="shared" si="2"/>
        <v>#DIV/0!</v>
      </c>
      <c r="I69" s="29" t="e">
        <f t="shared" si="3"/>
        <v>#DIV/0!</v>
      </c>
    </row>
    <row r="70" spans="1:9" ht="15.75" thickBot="1" x14ac:dyDescent="0.3">
      <c r="A70" s="27" t="str">
        <f>'Fiscal Equity HIGH'!A70</f>
        <v/>
      </c>
      <c r="B70" s="64"/>
      <c r="C70" s="54">
        <f>'Fiscal Equity HIGH'!C70</f>
        <v>0</v>
      </c>
      <c r="D70" s="28" t="e">
        <f t="shared" si="0"/>
        <v>#DIV/0!</v>
      </c>
      <c r="E70" s="64"/>
      <c r="F70" s="54">
        <f>'Fiscal Equity HIGH'!F70</f>
        <v>0</v>
      </c>
      <c r="G70" s="28" t="e">
        <f t="shared" si="1"/>
        <v>#DIV/0!</v>
      </c>
      <c r="H70" s="32" t="e">
        <f t="shared" si="2"/>
        <v>#DIV/0!</v>
      </c>
      <c r="I70" s="29" t="e">
        <f t="shared" si="3"/>
        <v>#DIV/0!</v>
      </c>
    </row>
    <row r="71" spans="1:9" ht="15.75" thickBot="1" x14ac:dyDescent="0.3">
      <c r="A71" s="27" t="str">
        <f>'Fiscal Equity HIGH'!A71</f>
        <v/>
      </c>
      <c r="B71" s="64"/>
      <c r="C71" s="54">
        <f>'Fiscal Equity HIGH'!C71</f>
        <v>0</v>
      </c>
      <c r="D71" s="28" t="e">
        <f t="shared" si="0"/>
        <v>#DIV/0!</v>
      </c>
      <c r="E71" s="64"/>
      <c r="F71" s="54">
        <f>'Fiscal Equity HIGH'!F71</f>
        <v>0</v>
      </c>
      <c r="G71" s="28" t="e">
        <f t="shared" si="1"/>
        <v>#DIV/0!</v>
      </c>
      <c r="H71" s="32" t="e">
        <f t="shared" si="2"/>
        <v>#DIV/0!</v>
      </c>
      <c r="I71" s="29" t="e">
        <f t="shared" si="3"/>
        <v>#DIV/0!</v>
      </c>
    </row>
    <row r="72" spans="1:9" ht="15.75" thickBot="1" x14ac:dyDescent="0.3">
      <c r="A72" s="27" t="str">
        <f>'Fiscal Equity HIGH'!A72</f>
        <v/>
      </c>
      <c r="B72" s="64"/>
      <c r="C72" s="54">
        <f>'Fiscal Equity HIGH'!C72</f>
        <v>0</v>
      </c>
      <c r="D72" s="28" t="e">
        <f t="shared" si="0"/>
        <v>#DIV/0!</v>
      </c>
      <c r="E72" s="64"/>
      <c r="F72" s="54">
        <f>'Fiscal Equity HIGH'!F72</f>
        <v>0</v>
      </c>
      <c r="G72" s="28" t="e">
        <f t="shared" si="1"/>
        <v>#DIV/0!</v>
      </c>
      <c r="H72" s="32" t="e">
        <f t="shared" si="2"/>
        <v>#DIV/0!</v>
      </c>
      <c r="I72" s="29" t="e">
        <f t="shared" si="3"/>
        <v>#DIV/0!</v>
      </c>
    </row>
    <row r="73" spans="1:9" ht="15.75" thickBot="1" x14ac:dyDescent="0.3">
      <c r="A73" s="27" t="str">
        <f>'Fiscal Equity HIGH'!A73</f>
        <v/>
      </c>
      <c r="B73" s="64"/>
      <c r="C73" s="54">
        <f>'Fiscal Equity HIGH'!C73</f>
        <v>0</v>
      </c>
      <c r="D73" s="28" t="e">
        <f t="shared" ref="D73:D136" si="4">B73/C73</f>
        <v>#DIV/0!</v>
      </c>
      <c r="E73" s="64"/>
      <c r="F73" s="54">
        <f>'Fiscal Equity HIGH'!F73</f>
        <v>0</v>
      </c>
      <c r="G73" s="28" t="e">
        <f t="shared" ref="G73:G136" si="5">E73/F73</f>
        <v>#DIV/0!</v>
      </c>
      <c r="H73" s="32" t="e">
        <f t="shared" ref="H73:H136" si="6">IF(G73&gt;D73,G73-D73,0)</f>
        <v>#DIV/0!</v>
      </c>
      <c r="I73" s="29" t="e">
        <f t="shared" si="3"/>
        <v>#DIV/0!</v>
      </c>
    </row>
    <row r="74" spans="1:9" ht="15.75" thickBot="1" x14ac:dyDescent="0.3">
      <c r="A74" s="27" t="str">
        <f>'Fiscal Equity HIGH'!A74</f>
        <v/>
      </c>
      <c r="B74" s="64"/>
      <c r="C74" s="54">
        <f>'Fiscal Equity HIGH'!C74</f>
        <v>0</v>
      </c>
      <c r="D74" s="28" t="e">
        <f t="shared" si="4"/>
        <v>#DIV/0!</v>
      </c>
      <c r="E74" s="64"/>
      <c r="F74" s="54">
        <f>'Fiscal Equity HIGH'!F74</f>
        <v>0</v>
      </c>
      <c r="G74" s="28" t="e">
        <f t="shared" si="5"/>
        <v>#DIV/0!</v>
      </c>
      <c r="H74" s="32" t="e">
        <f t="shared" si="6"/>
        <v>#DIV/0!</v>
      </c>
      <c r="I74" s="29" t="e">
        <f t="shared" ref="I74:I137" si="7">IF(H74&lt;0.01,"Yes","No")</f>
        <v>#DIV/0!</v>
      </c>
    </row>
    <row r="75" spans="1:9" ht="15.75" thickBot="1" x14ac:dyDescent="0.3">
      <c r="A75" s="27" t="str">
        <f>'Fiscal Equity HIGH'!A75</f>
        <v/>
      </c>
      <c r="B75" s="64"/>
      <c r="C75" s="54">
        <f>'Fiscal Equity HIGH'!C75</f>
        <v>0</v>
      </c>
      <c r="D75" s="28" t="e">
        <f t="shared" si="4"/>
        <v>#DIV/0!</v>
      </c>
      <c r="E75" s="64"/>
      <c r="F75" s="54">
        <f>'Fiscal Equity HIGH'!F75</f>
        <v>0</v>
      </c>
      <c r="G75" s="28" t="e">
        <f t="shared" si="5"/>
        <v>#DIV/0!</v>
      </c>
      <c r="H75" s="32" t="e">
        <f t="shared" si="6"/>
        <v>#DIV/0!</v>
      </c>
      <c r="I75" s="29" t="e">
        <f t="shared" si="7"/>
        <v>#DIV/0!</v>
      </c>
    </row>
    <row r="76" spans="1:9" ht="15.75" thickBot="1" x14ac:dyDescent="0.3">
      <c r="A76" s="27" t="str">
        <f>'Fiscal Equity HIGH'!A76</f>
        <v/>
      </c>
      <c r="B76" s="64"/>
      <c r="C76" s="54">
        <f>'Fiscal Equity HIGH'!C76</f>
        <v>0</v>
      </c>
      <c r="D76" s="28" t="e">
        <f t="shared" si="4"/>
        <v>#DIV/0!</v>
      </c>
      <c r="E76" s="64"/>
      <c r="F76" s="54">
        <f>'Fiscal Equity HIGH'!F76</f>
        <v>0</v>
      </c>
      <c r="G76" s="28" t="e">
        <f t="shared" si="5"/>
        <v>#DIV/0!</v>
      </c>
      <c r="H76" s="32" t="e">
        <f t="shared" si="6"/>
        <v>#DIV/0!</v>
      </c>
      <c r="I76" s="29" t="e">
        <f t="shared" si="7"/>
        <v>#DIV/0!</v>
      </c>
    </row>
    <row r="77" spans="1:9" ht="15.75" thickBot="1" x14ac:dyDescent="0.3">
      <c r="A77" s="27" t="str">
        <f>'Fiscal Equity HIGH'!A77</f>
        <v/>
      </c>
      <c r="B77" s="64"/>
      <c r="C77" s="54">
        <f>'Fiscal Equity HIGH'!C77</f>
        <v>0</v>
      </c>
      <c r="D77" s="28" t="e">
        <f t="shared" si="4"/>
        <v>#DIV/0!</v>
      </c>
      <c r="E77" s="64"/>
      <c r="F77" s="54">
        <f>'Fiscal Equity HIGH'!F77</f>
        <v>0</v>
      </c>
      <c r="G77" s="28" t="e">
        <f t="shared" si="5"/>
        <v>#DIV/0!</v>
      </c>
      <c r="H77" s="32" t="e">
        <f t="shared" si="6"/>
        <v>#DIV/0!</v>
      </c>
      <c r="I77" s="29" t="e">
        <f t="shared" si="7"/>
        <v>#DIV/0!</v>
      </c>
    </row>
    <row r="78" spans="1:9" ht="15.75" thickBot="1" x14ac:dyDescent="0.3">
      <c r="A78" s="27" t="str">
        <f>'Fiscal Equity HIGH'!A78</f>
        <v/>
      </c>
      <c r="B78" s="64"/>
      <c r="C78" s="54">
        <f>'Fiscal Equity HIGH'!C78</f>
        <v>0</v>
      </c>
      <c r="D78" s="28" t="e">
        <f t="shared" si="4"/>
        <v>#DIV/0!</v>
      </c>
      <c r="E78" s="64"/>
      <c r="F78" s="54">
        <f>'Fiscal Equity HIGH'!F78</f>
        <v>0</v>
      </c>
      <c r="G78" s="28" t="e">
        <f t="shared" si="5"/>
        <v>#DIV/0!</v>
      </c>
      <c r="H78" s="32" t="e">
        <f t="shared" si="6"/>
        <v>#DIV/0!</v>
      </c>
      <c r="I78" s="29" t="e">
        <f t="shared" si="7"/>
        <v>#DIV/0!</v>
      </c>
    </row>
    <row r="79" spans="1:9" ht="15.75" thickBot="1" x14ac:dyDescent="0.3">
      <c r="A79" s="27" t="str">
        <f>'Fiscal Equity HIGH'!A79</f>
        <v/>
      </c>
      <c r="B79" s="64"/>
      <c r="C79" s="54">
        <f>'Fiscal Equity HIGH'!C79</f>
        <v>0</v>
      </c>
      <c r="D79" s="28" t="e">
        <f t="shared" si="4"/>
        <v>#DIV/0!</v>
      </c>
      <c r="E79" s="64"/>
      <c r="F79" s="54">
        <f>'Fiscal Equity HIGH'!F79</f>
        <v>0</v>
      </c>
      <c r="G79" s="28" t="e">
        <f t="shared" si="5"/>
        <v>#DIV/0!</v>
      </c>
      <c r="H79" s="32" t="e">
        <f t="shared" si="6"/>
        <v>#DIV/0!</v>
      </c>
      <c r="I79" s="29" t="e">
        <f t="shared" si="7"/>
        <v>#DIV/0!</v>
      </c>
    </row>
    <row r="80" spans="1:9" ht="15.75" thickBot="1" x14ac:dyDescent="0.3">
      <c r="A80" s="27" t="str">
        <f>'Fiscal Equity HIGH'!A80</f>
        <v/>
      </c>
      <c r="B80" s="64"/>
      <c r="C80" s="54">
        <f>'Fiscal Equity HIGH'!C80</f>
        <v>0</v>
      </c>
      <c r="D80" s="28" t="e">
        <f t="shared" si="4"/>
        <v>#DIV/0!</v>
      </c>
      <c r="E80" s="64"/>
      <c r="F80" s="54">
        <f>'Fiscal Equity HIGH'!F80</f>
        <v>0</v>
      </c>
      <c r="G80" s="28" t="e">
        <f t="shared" si="5"/>
        <v>#DIV/0!</v>
      </c>
      <c r="H80" s="32" t="e">
        <f t="shared" si="6"/>
        <v>#DIV/0!</v>
      </c>
      <c r="I80" s="29" t="e">
        <f t="shared" si="7"/>
        <v>#DIV/0!</v>
      </c>
    </row>
    <row r="81" spans="1:9" ht="15.75" thickBot="1" x14ac:dyDescent="0.3">
      <c r="A81" s="27" t="str">
        <f>'Fiscal Equity HIGH'!A81</f>
        <v/>
      </c>
      <c r="B81" s="64"/>
      <c r="C81" s="54">
        <f>'Fiscal Equity HIGH'!C81</f>
        <v>0</v>
      </c>
      <c r="D81" s="28" t="e">
        <f t="shared" si="4"/>
        <v>#DIV/0!</v>
      </c>
      <c r="E81" s="64"/>
      <c r="F81" s="54">
        <f>'Fiscal Equity HIGH'!F81</f>
        <v>0</v>
      </c>
      <c r="G81" s="28" t="e">
        <f t="shared" si="5"/>
        <v>#DIV/0!</v>
      </c>
      <c r="H81" s="32" t="e">
        <f t="shared" si="6"/>
        <v>#DIV/0!</v>
      </c>
      <c r="I81" s="29" t="e">
        <f t="shared" si="7"/>
        <v>#DIV/0!</v>
      </c>
    </row>
    <row r="82" spans="1:9" ht="15.75" thickBot="1" x14ac:dyDescent="0.3">
      <c r="A82" s="27" t="str">
        <f>'Fiscal Equity HIGH'!A82</f>
        <v/>
      </c>
      <c r="B82" s="64"/>
      <c r="C82" s="54">
        <f>'Fiscal Equity HIGH'!C82</f>
        <v>0</v>
      </c>
      <c r="D82" s="28" t="e">
        <f t="shared" si="4"/>
        <v>#DIV/0!</v>
      </c>
      <c r="E82" s="64"/>
      <c r="F82" s="54">
        <f>'Fiscal Equity HIGH'!F82</f>
        <v>0</v>
      </c>
      <c r="G82" s="28" t="e">
        <f t="shared" si="5"/>
        <v>#DIV/0!</v>
      </c>
      <c r="H82" s="32" t="e">
        <f t="shared" si="6"/>
        <v>#DIV/0!</v>
      </c>
      <c r="I82" s="29" t="e">
        <f t="shared" si="7"/>
        <v>#DIV/0!</v>
      </c>
    </row>
    <row r="83" spans="1:9" ht="15.75" thickBot="1" x14ac:dyDescent="0.3">
      <c r="A83" s="27" t="str">
        <f>'Fiscal Equity HIGH'!A83</f>
        <v/>
      </c>
      <c r="B83" s="64"/>
      <c r="C83" s="54">
        <f>'Fiscal Equity HIGH'!C83</f>
        <v>0</v>
      </c>
      <c r="D83" s="28" t="e">
        <f t="shared" si="4"/>
        <v>#DIV/0!</v>
      </c>
      <c r="E83" s="64"/>
      <c r="F83" s="54">
        <f>'Fiscal Equity HIGH'!F83</f>
        <v>0</v>
      </c>
      <c r="G83" s="28" t="e">
        <f t="shared" si="5"/>
        <v>#DIV/0!</v>
      </c>
      <c r="H83" s="32" t="e">
        <f t="shared" si="6"/>
        <v>#DIV/0!</v>
      </c>
      <c r="I83" s="29" t="e">
        <f t="shared" si="7"/>
        <v>#DIV/0!</v>
      </c>
    </row>
    <row r="84" spans="1:9" ht="15.75" thickBot="1" x14ac:dyDescent="0.3">
      <c r="A84" s="27" t="str">
        <f>'Fiscal Equity HIGH'!A84</f>
        <v/>
      </c>
      <c r="B84" s="64"/>
      <c r="C84" s="54">
        <f>'Fiscal Equity HIGH'!C84</f>
        <v>0</v>
      </c>
      <c r="D84" s="28" t="e">
        <f t="shared" si="4"/>
        <v>#DIV/0!</v>
      </c>
      <c r="E84" s="64"/>
      <c r="F84" s="54">
        <f>'Fiscal Equity HIGH'!F84</f>
        <v>0</v>
      </c>
      <c r="G84" s="28" t="e">
        <f t="shared" si="5"/>
        <v>#DIV/0!</v>
      </c>
      <c r="H84" s="32" t="e">
        <f t="shared" si="6"/>
        <v>#DIV/0!</v>
      </c>
      <c r="I84" s="29" t="e">
        <f t="shared" si="7"/>
        <v>#DIV/0!</v>
      </c>
    </row>
    <row r="85" spans="1:9" ht="15.75" thickBot="1" x14ac:dyDescent="0.3">
      <c r="A85" s="27" t="str">
        <f>'Fiscal Equity HIGH'!A85</f>
        <v/>
      </c>
      <c r="B85" s="64"/>
      <c r="C85" s="54">
        <f>'Fiscal Equity HIGH'!C85</f>
        <v>0</v>
      </c>
      <c r="D85" s="28" t="e">
        <f t="shared" si="4"/>
        <v>#DIV/0!</v>
      </c>
      <c r="E85" s="64"/>
      <c r="F85" s="54">
        <f>'Fiscal Equity HIGH'!F85</f>
        <v>0</v>
      </c>
      <c r="G85" s="28" t="e">
        <f t="shared" si="5"/>
        <v>#DIV/0!</v>
      </c>
      <c r="H85" s="32" t="e">
        <f t="shared" si="6"/>
        <v>#DIV/0!</v>
      </c>
      <c r="I85" s="29" t="e">
        <f t="shared" si="7"/>
        <v>#DIV/0!</v>
      </c>
    </row>
    <row r="86" spans="1:9" ht="15.75" thickBot="1" x14ac:dyDescent="0.3">
      <c r="A86" s="27" t="str">
        <f>'Fiscal Equity HIGH'!A86</f>
        <v/>
      </c>
      <c r="B86" s="64"/>
      <c r="C86" s="54">
        <f>'Fiscal Equity HIGH'!C86</f>
        <v>0</v>
      </c>
      <c r="D86" s="28" t="e">
        <f t="shared" si="4"/>
        <v>#DIV/0!</v>
      </c>
      <c r="E86" s="64"/>
      <c r="F86" s="54">
        <f>'Fiscal Equity HIGH'!F86</f>
        <v>0</v>
      </c>
      <c r="G86" s="28" t="e">
        <f t="shared" si="5"/>
        <v>#DIV/0!</v>
      </c>
      <c r="H86" s="32" t="e">
        <f t="shared" si="6"/>
        <v>#DIV/0!</v>
      </c>
      <c r="I86" s="29" t="e">
        <f t="shared" si="7"/>
        <v>#DIV/0!</v>
      </c>
    </row>
    <row r="87" spans="1:9" ht="15.75" thickBot="1" x14ac:dyDescent="0.3">
      <c r="A87" s="27" t="str">
        <f>'Fiscal Equity HIGH'!A87</f>
        <v/>
      </c>
      <c r="B87" s="64"/>
      <c r="C87" s="54">
        <f>'Fiscal Equity HIGH'!C87</f>
        <v>0</v>
      </c>
      <c r="D87" s="28" t="e">
        <f t="shared" si="4"/>
        <v>#DIV/0!</v>
      </c>
      <c r="E87" s="64"/>
      <c r="F87" s="54">
        <f>'Fiscal Equity HIGH'!F87</f>
        <v>0</v>
      </c>
      <c r="G87" s="28" t="e">
        <f t="shared" si="5"/>
        <v>#DIV/0!</v>
      </c>
      <c r="H87" s="32" t="e">
        <f t="shared" si="6"/>
        <v>#DIV/0!</v>
      </c>
      <c r="I87" s="29" t="e">
        <f t="shared" si="7"/>
        <v>#DIV/0!</v>
      </c>
    </row>
    <row r="88" spans="1:9" ht="15.75" thickBot="1" x14ac:dyDescent="0.3">
      <c r="A88" s="27" t="str">
        <f>'Fiscal Equity HIGH'!A88</f>
        <v/>
      </c>
      <c r="B88" s="64"/>
      <c r="C88" s="54">
        <f>'Fiscal Equity HIGH'!C88</f>
        <v>0</v>
      </c>
      <c r="D88" s="28" t="e">
        <f t="shared" si="4"/>
        <v>#DIV/0!</v>
      </c>
      <c r="E88" s="64"/>
      <c r="F88" s="54">
        <f>'Fiscal Equity HIGH'!F88</f>
        <v>0</v>
      </c>
      <c r="G88" s="28" t="e">
        <f t="shared" si="5"/>
        <v>#DIV/0!</v>
      </c>
      <c r="H88" s="32" t="e">
        <f t="shared" si="6"/>
        <v>#DIV/0!</v>
      </c>
      <c r="I88" s="29" t="e">
        <f t="shared" si="7"/>
        <v>#DIV/0!</v>
      </c>
    </row>
    <row r="89" spans="1:9" ht="15.75" thickBot="1" x14ac:dyDescent="0.3">
      <c r="A89" s="27" t="str">
        <f>'Fiscal Equity HIGH'!A89</f>
        <v/>
      </c>
      <c r="B89" s="64"/>
      <c r="C89" s="54">
        <f>'Fiscal Equity HIGH'!C89</f>
        <v>0</v>
      </c>
      <c r="D89" s="28" t="e">
        <f t="shared" si="4"/>
        <v>#DIV/0!</v>
      </c>
      <c r="E89" s="64"/>
      <c r="F89" s="54">
        <f>'Fiscal Equity HIGH'!F89</f>
        <v>0</v>
      </c>
      <c r="G89" s="28" t="e">
        <f t="shared" si="5"/>
        <v>#DIV/0!</v>
      </c>
      <c r="H89" s="32" t="e">
        <f t="shared" si="6"/>
        <v>#DIV/0!</v>
      </c>
      <c r="I89" s="29" t="e">
        <f t="shared" si="7"/>
        <v>#DIV/0!</v>
      </c>
    </row>
    <row r="90" spans="1:9" ht="15.75" thickBot="1" x14ac:dyDescent="0.3">
      <c r="A90" s="27" t="str">
        <f>'Fiscal Equity HIGH'!A90</f>
        <v/>
      </c>
      <c r="B90" s="64"/>
      <c r="C90" s="54">
        <f>'Fiscal Equity HIGH'!C90</f>
        <v>0</v>
      </c>
      <c r="D90" s="28" t="e">
        <f t="shared" si="4"/>
        <v>#DIV/0!</v>
      </c>
      <c r="E90" s="64"/>
      <c r="F90" s="54">
        <f>'Fiscal Equity HIGH'!F90</f>
        <v>0</v>
      </c>
      <c r="G90" s="28" t="e">
        <f t="shared" si="5"/>
        <v>#DIV/0!</v>
      </c>
      <c r="H90" s="32" t="e">
        <f t="shared" si="6"/>
        <v>#DIV/0!</v>
      </c>
      <c r="I90" s="29" t="e">
        <f t="shared" si="7"/>
        <v>#DIV/0!</v>
      </c>
    </row>
    <row r="91" spans="1:9" ht="15.75" thickBot="1" x14ac:dyDescent="0.3">
      <c r="A91" s="27" t="str">
        <f>'Fiscal Equity HIGH'!A91</f>
        <v/>
      </c>
      <c r="B91" s="64"/>
      <c r="C91" s="54">
        <f>'Fiscal Equity HIGH'!C91</f>
        <v>0</v>
      </c>
      <c r="D91" s="28" t="e">
        <f t="shared" si="4"/>
        <v>#DIV/0!</v>
      </c>
      <c r="E91" s="64"/>
      <c r="F91" s="54">
        <f>'Fiscal Equity HIGH'!F91</f>
        <v>0</v>
      </c>
      <c r="G91" s="28" t="e">
        <f t="shared" si="5"/>
        <v>#DIV/0!</v>
      </c>
      <c r="H91" s="32" t="e">
        <f t="shared" si="6"/>
        <v>#DIV/0!</v>
      </c>
      <c r="I91" s="29" t="e">
        <f t="shared" si="7"/>
        <v>#DIV/0!</v>
      </c>
    </row>
    <row r="92" spans="1:9" ht="15.75" thickBot="1" x14ac:dyDescent="0.3">
      <c r="A92" s="27" t="str">
        <f>'Fiscal Equity HIGH'!A92</f>
        <v/>
      </c>
      <c r="B92" s="64"/>
      <c r="C92" s="54">
        <f>'Fiscal Equity HIGH'!C92</f>
        <v>0</v>
      </c>
      <c r="D92" s="28" t="e">
        <f t="shared" si="4"/>
        <v>#DIV/0!</v>
      </c>
      <c r="E92" s="64"/>
      <c r="F92" s="54">
        <f>'Fiscal Equity HIGH'!F92</f>
        <v>0</v>
      </c>
      <c r="G92" s="28" t="e">
        <f t="shared" si="5"/>
        <v>#DIV/0!</v>
      </c>
      <c r="H92" s="32" t="e">
        <f t="shared" si="6"/>
        <v>#DIV/0!</v>
      </c>
      <c r="I92" s="29" t="e">
        <f t="shared" si="7"/>
        <v>#DIV/0!</v>
      </c>
    </row>
    <row r="93" spans="1:9" ht="15.75" thickBot="1" x14ac:dyDescent="0.3">
      <c r="A93" s="27" t="str">
        <f>'Fiscal Equity HIGH'!A93</f>
        <v/>
      </c>
      <c r="B93" s="64"/>
      <c r="C93" s="54">
        <f>'Fiscal Equity HIGH'!C93</f>
        <v>0</v>
      </c>
      <c r="D93" s="28" t="e">
        <f t="shared" si="4"/>
        <v>#DIV/0!</v>
      </c>
      <c r="E93" s="64"/>
      <c r="F93" s="54">
        <f>'Fiscal Equity HIGH'!F93</f>
        <v>0</v>
      </c>
      <c r="G93" s="28" t="e">
        <f t="shared" si="5"/>
        <v>#DIV/0!</v>
      </c>
      <c r="H93" s="32" t="e">
        <f t="shared" si="6"/>
        <v>#DIV/0!</v>
      </c>
      <c r="I93" s="29" t="e">
        <f t="shared" si="7"/>
        <v>#DIV/0!</v>
      </c>
    </row>
    <row r="94" spans="1:9" ht="15.75" thickBot="1" x14ac:dyDescent="0.3">
      <c r="A94" s="27" t="str">
        <f>'Fiscal Equity HIGH'!A94</f>
        <v/>
      </c>
      <c r="B94" s="64"/>
      <c r="C94" s="54">
        <f>'Fiscal Equity HIGH'!C94</f>
        <v>0</v>
      </c>
      <c r="D94" s="28" t="e">
        <f t="shared" si="4"/>
        <v>#DIV/0!</v>
      </c>
      <c r="E94" s="64"/>
      <c r="F94" s="54">
        <f>'Fiscal Equity HIGH'!F94</f>
        <v>0</v>
      </c>
      <c r="G94" s="28" t="e">
        <f t="shared" si="5"/>
        <v>#DIV/0!</v>
      </c>
      <c r="H94" s="32" t="e">
        <f t="shared" si="6"/>
        <v>#DIV/0!</v>
      </c>
      <c r="I94" s="29" t="e">
        <f t="shared" si="7"/>
        <v>#DIV/0!</v>
      </c>
    </row>
    <row r="95" spans="1:9" ht="15.75" thickBot="1" x14ac:dyDescent="0.3">
      <c r="A95" s="27" t="str">
        <f>'Fiscal Equity HIGH'!A95</f>
        <v/>
      </c>
      <c r="B95" s="64"/>
      <c r="C95" s="54">
        <f>'Fiscal Equity HIGH'!C95</f>
        <v>0</v>
      </c>
      <c r="D95" s="28" t="e">
        <f t="shared" si="4"/>
        <v>#DIV/0!</v>
      </c>
      <c r="E95" s="64"/>
      <c r="F95" s="54">
        <f>'Fiscal Equity HIGH'!F95</f>
        <v>0</v>
      </c>
      <c r="G95" s="28" t="e">
        <f t="shared" si="5"/>
        <v>#DIV/0!</v>
      </c>
      <c r="H95" s="32" t="e">
        <f t="shared" si="6"/>
        <v>#DIV/0!</v>
      </c>
      <c r="I95" s="29" t="e">
        <f t="shared" si="7"/>
        <v>#DIV/0!</v>
      </c>
    </row>
    <row r="96" spans="1:9" ht="15.75" thickBot="1" x14ac:dyDescent="0.3">
      <c r="A96" s="27" t="str">
        <f>'Fiscal Equity HIGH'!A96</f>
        <v/>
      </c>
      <c r="B96" s="64"/>
      <c r="C96" s="54">
        <f>'Fiscal Equity HIGH'!C96</f>
        <v>0</v>
      </c>
      <c r="D96" s="28" t="e">
        <f t="shared" si="4"/>
        <v>#DIV/0!</v>
      </c>
      <c r="E96" s="64"/>
      <c r="F96" s="54">
        <f>'Fiscal Equity HIGH'!F96</f>
        <v>0</v>
      </c>
      <c r="G96" s="28" t="e">
        <f t="shared" si="5"/>
        <v>#DIV/0!</v>
      </c>
      <c r="H96" s="32" t="e">
        <f t="shared" si="6"/>
        <v>#DIV/0!</v>
      </c>
      <c r="I96" s="29" t="e">
        <f t="shared" si="7"/>
        <v>#DIV/0!</v>
      </c>
    </row>
    <row r="97" spans="1:9" ht="15.75" thickBot="1" x14ac:dyDescent="0.3">
      <c r="A97" s="27" t="str">
        <f>'Fiscal Equity HIGH'!A97</f>
        <v/>
      </c>
      <c r="B97" s="64"/>
      <c r="C97" s="54">
        <f>'Fiscal Equity HIGH'!C97</f>
        <v>0</v>
      </c>
      <c r="D97" s="28" t="e">
        <f t="shared" si="4"/>
        <v>#DIV/0!</v>
      </c>
      <c r="E97" s="64"/>
      <c r="F97" s="54">
        <f>'Fiscal Equity HIGH'!F97</f>
        <v>0</v>
      </c>
      <c r="G97" s="28" t="e">
        <f t="shared" si="5"/>
        <v>#DIV/0!</v>
      </c>
      <c r="H97" s="32" t="e">
        <f t="shared" si="6"/>
        <v>#DIV/0!</v>
      </c>
      <c r="I97" s="29" t="e">
        <f t="shared" si="7"/>
        <v>#DIV/0!</v>
      </c>
    </row>
    <row r="98" spans="1:9" ht="15.75" thickBot="1" x14ac:dyDescent="0.3">
      <c r="A98" s="27" t="str">
        <f>'Fiscal Equity HIGH'!A98</f>
        <v/>
      </c>
      <c r="B98" s="64"/>
      <c r="C98" s="54">
        <f>'Fiscal Equity HIGH'!C98</f>
        <v>0</v>
      </c>
      <c r="D98" s="28" t="e">
        <f t="shared" si="4"/>
        <v>#DIV/0!</v>
      </c>
      <c r="E98" s="64"/>
      <c r="F98" s="54">
        <f>'Fiscal Equity HIGH'!F98</f>
        <v>0</v>
      </c>
      <c r="G98" s="28" t="e">
        <f t="shared" si="5"/>
        <v>#DIV/0!</v>
      </c>
      <c r="H98" s="32" t="e">
        <f t="shared" si="6"/>
        <v>#DIV/0!</v>
      </c>
      <c r="I98" s="29" t="e">
        <f t="shared" si="7"/>
        <v>#DIV/0!</v>
      </c>
    </row>
    <row r="99" spans="1:9" ht="15.75" thickBot="1" x14ac:dyDescent="0.3">
      <c r="A99" s="27" t="str">
        <f>'Fiscal Equity HIGH'!A99</f>
        <v/>
      </c>
      <c r="B99" s="64"/>
      <c r="C99" s="54">
        <f>'Fiscal Equity HIGH'!C99</f>
        <v>0</v>
      </c>
      <c r="D99" s="28" t="e">
        <f t="shared" si="4"/>
        <v>#DIV/0!</v>
      </c>
      <c r="E99" s="64"/>
      <c r="F99" s="54">
        <f>'Fiscal Equity HIGH'!F99</f>
        <v>0</v>
      </c>
      <c r="G99" s="28" t="e">
        <f t="shared" si="5"/>
        <v>#DIV/0!</v>
      </c>
      <c r="H99" s="32" t="e">
        <f t="shared" si="6"/>
        <v>#DIV/0!</v>
      </c>
      <c r="I99" s="29" t="e">
        <f t="shared" si="7"/>
        <v>#DIV/0!</v>
      </c>
    </row>
    <row r="100" spans="1:9" ht="15.75" thickBot="1" x14ac:dyDescent="0.3">
      <c r="A100" s="27" t="str">
        <f>'Fiscal Equity HIGH'!A100</f>
        <v/>
      </c>
      <c r="B100" s="64"/>
      <c r="C100" s="54">
        <f>'Fiscal Equity HIGH'!C100</f>
        <v>0</v>
      </c>
      <c r="D100" s="28" t="e">
        <f t="shared" si="4"/>
        <v>#DIV/0!</v>
      </c>
      <c r="E100" s="64"/>
      <c r="F100" s="54">
        <f>'Fiscal Equity HIGH'!F100</f>
        <v>0</v>
      </c>
      <c r="G100" s="28" t="e">
        <f t="shared" si="5"/>
        <v>#DIV/0!</v>
      </c>
      <c r="H100" s="32" t="e">
        <f t="shared" si="6"/>
        <v>#DIV/0!</v>
      </c>
      <c r="I100" s="29" t="e">
        <f t="shared" si="7"/>
        <v>#DIV/0!</v>
      </c>
    </row>
    <row r="101" spans="1:9" ht="15.75" thickBot="1" x14ac:dyDescent="0.3">
      <c r="A101" s="27" t="str">
        <f>'Fiscal Equity HIGH'!A101</f>
        <v/>
      </c>
      <c r="B101" s="64"/>
      <c r="C101" s="54">
        <f>'Fiscal Equity HIGH'!C101</f>
        <v>0</v>
      </c>
      <c r="D101" s="28" t="e">
        <f t="shared" si="4"/>
        <v>#DIV/0!</v>
      </c>
      <c r="E101" s="64"/>
      <c r="F101" s="54">
        <f>'Fiscal Equity HIGH'!F101</f>
        <v>0</v>
      </c>
      <c r="G101" s="28" t="e">
        <f t="shared" si="5"/>
        <v>#DIV/0!</v>
      </c>
      <c r="H101" s="32" t="e">
        <f t="shared" si="6"/>
        <v>#DIV/0!</v>
      </c>
      <c r="I101" s="29" t="e">
        <f t="shared" si="7"/>
        <v>#DIV/0!</v>
      </c>
    </row>
    <row r="102" spans="1:9" ht="15.75" thickBot="1" x14ac:dyDescent="0.3">
      <c r="A102" s="27" t="str">
        <f>'Fiscal Equity HIGH'!A102</f>
        <v/>
      </c>
      <c r="B102" s="64"/>
      <c r="C102" s="54">
        <f>'Fiscal Equity HIGH'!C102</f>
        <v>0</v>
      </c>
      <c r="D102" s="28" t="e">
        <f t="shared" si="4"/>
        <v>#DIV/0!</v>
      </c>
      <c r="E102" s="64"/>
      <c r="F102" s="54">
        <f>'Fiscal Equity HIGH'!F102</f>
        <v>0</v>
      </c>
      <c r="G102" s="28" t="e">
        <f t="shared" si="5"/>
        <v>#DIV/0!</v>
      </c>
      <c r="H102" s="32" t="e">
        <f t="shared" si="6"/>
        <v>#DIV/0!</v>
      </c>
      <c r="I102" s="29" t="e">
        <f t="shared" si="7"/>
        <v>#DIV/0!</v>
      </c>
    </row>
    <row r="103" spans="1:9" ht="15.75" thickBot="1" x14ac:dyDescent="0.3">
      <c r="A103" s="27" t="str">
        <f>'Fiscal Equity HIGH'!A103</f>
        <v/>
      </c>
      <c r="B103" s="64"/>
      <c r="C103" s="54">
        <f>'Fiscal Equity HIGH'!C103</f>
        <v>0</v>
      </c>
      <c r="D103" s="28" t="e">
        <f t="shared" si="4"/>
        <v>#DIV/0!</v>
      </c>
      <c r="E103" s="64"/>
      <c r="F103" s="54">
        <f>'Fiscal Equity HIGH'!F103</f>
        <v>0</v>
      </c>
      <c r="G103" s="28" t="e">
        <f t="shared" si="5"/>
        <v>#DIV/0!</v>
      </c>
      <c r="H103" s="32" t="e">
        <f t="shared" si="6"/>
        <v>#DIV/0!</v>
      </c>
      <c r="I103" s="29" t="e">
        <f t="shared" si="7"/>
        <v>#DIV/0!</v>
      </c>
    </row>
    <row r="104" spans="1:9" ht="15.75" thickBot="1" x14ac:dyDescent="0.3">
      <c r="A104" s="27" t="str">
        <f>'Fiscal Equity HIGH'!A104</f>
        <v/>
      </c>
      <c r="B104" s="64"/>
      <c r="C104" s="54">
        <f>'Fiscal Equity HIGH'!C104</f>
        <v>0</v>
      </c>
      <c r="D104" s="28" t="e">
        <f t="shared" si="4"/>
        <v>#DIV/0!</v>
      </c>
      <c r="E104" s="64"/>
      <c r="F104" s="54">
        <f>'Fiscal Equity HIGH'!F104</f>
        <v>0</v>
      </c>
      <c r="G104" s="28" t="e">
        <f t="shared" si="5"/>
        <v>#DIV/0!</v>
      </c>
      <c r="H104" s="32" t="e">
        <f t="shared" si="6"/>
        <v>#DIV/0!</v>
      </c>
      <c r="I104" s="29" t="e">
        <f t="shared" si="7"/>
        <v>#DIV/0!</v>
      </c>
    </row>
    <row r="105" spans="1:9" ht="15.75" thickBot="1" x14ac:dyDescent="0.3">
      <c r="A105" s="27" t="str">
        <f>'Fiscal Equity HIGH'!A105</f>
        <v/>
      </c>
      <c r="B105" s="64"/>
      <c r="C105" s="54">
        <f>'Fiscal Equity HIGH'!C105</f>
        <v>0</v>
      </c>
      <c r="D105" s="28" t="e">
        <f t="shared" si="4"/>
        <v>#DIV/0!</v>
      </c>
      <c r="E105" s="64"/>
      <c r="F105" s="54">
        <f>'Fiscal Equity HIGH'!F105</f>
        <v>0</v>
      </c>
      <c r="G105" s="28" t="e">
        <f t="shared" si="5"/>
        <v>#DIV/0!</v>
      </c>
      <c r="H105" s="32" t="e">
        <f t="shared" si="6"/>
        <v>#DIV/0!</v>
      </c>
      <c r="I105" s="29" t="e">
        <f t="shared" si="7"/>
        <v>#DIV/0!</v>
      </c>
    </row>
    <row r="106" spans="1:9" ht="15.75" thickBot="1" x14ac:dyDescent="0.3">
      <c r="A106" s="27" t="str">
        <f>'Fiscal Equity HIGH'!A106</f>
        <v/>
      </c>
      <c r="B106" s="64"/>
      <c r="C106" s="54">
        <f>'Fiscal Equity HIGH'!C106</f>
        <v>0</v>
      </c>
      <c r="D106" s="28" t="e">
        <f t="shared" si="4"/>
        <v>#DIV/0!</v>
      </c>
      <c r="E106" s="64"/>
      <c r="F106" s="54">
        <f>'Fiscal Equity HIGH'!F106</f>
        <v>0</v>
      </c>
      <c r="G106" s="28" t="e">
        <f t="shared" si="5"/>
        <v>#DIV/0!</v>
      </c>
      <c r="H106" s="32" t="e">
        <f t="shared" si="6"/>
        <v>#DIV/0!</v>
      </c>
      <c r="I106" s="29" t="e">
        <f t="shared" si="7"/>
        <v>#DIV/0!</v>
      </c>
    </row>
    <row r="107" spans="1:9" ht="15.75" thickBot="1" x14ac:dyDescent="0.3">
      <c r="A107" s="27" t="str">
        <f>'Fiscal Equity HIGH'!A107</f>
        <v/>
      </c>
      <c r="B107" s="64"/>
      <c r="C107" s="54">
        <f>'Fiscal Equity HIGH'!C107</f>
        <v>0</v>
      </c>
      <c r="D107" s="28" t="e">
        <f t="shared" si="4"/>
        <v>#DIV/0!</v>
      </c>
      <c r="E107" s="64"/>
      <c r="F107" s="54">
        <f>'Fiscal Equity HIGH'!F107</f>
        <v>0</v>
      </c>
      <c r="G107" s="28" t="e">
        <f t="shared" si="5"/>
        <v>#DIV/0!</v>
      </c>
      <c r="H107" s="32" t="e">
        <f t="shared" si="6"/>
        <v>#DIV/0!</v>
      </c>
      <c r="I107" s="29" t="e">
        <f t="shared" si="7"/>
        <v>#DIV/0!</v>
      </c>
    </row>
    <row r="108" spans="1:9" ht="15.75" thickBot="1" x14ac:dyDescent="0.3">
      <c r="A108" s="27" t="str">
        <f>'Fiscal Equity HIGH'!A108</f>
        <v/>
      </c>
      <c r="B108" s="64"/>
      <c r="C108" s="54">
        <f>'Fiscal Equity HIGH'!C108</f>
        <v>0</v>
      </c>
      <c r="D108" s="28" t="e">
        <f t="shared" si="4"/>
        <v>#DIV/0!</v>
      </c>
      <c r="E108" s="64"/>
      <c r="F108" s="54">
        <f>'Fiscal Equity HIGH'!F108</f>
        <v>0</v>
      </c>
      <c r="G108" s="28" t="e">
        <f t="shared" si="5"/>
        <v>#DIV/0!</v>
      </c>
      <c r="H108" s="32" t="e">
        <f t="shared" si="6"/>
        <v>#DIV/0!</v>
      </c>
      <c r="I108" s="29" t="e">
        <f t="shared" si="7"/>
        <v>#DIV/0!</v>
      </c>
    </row>
    <row r="109" spans="1:9" ht="15.75" thickBot="1" x14ac:dyDescent="0.3">
      <c r="A109" s="27" t="str">
        <f>'Fiscal Equity HIGH'!A109</f>
        <v/>
      </c>
      <c r="B109" s="64"/>
      <c r="C109" s="54">
        <f>'Fiscal Equity HIGH'!C109</f>
        <v>0</v>
      </c>
      <c r="D109" s="28" t="e">
        <f t="shared" si="4"/>
        <v>#DIV/0!</v>
      </c>
      <c r="E109" s="64"/>
      <c r="F109" s="54">
        <f>'Fiscal Equity HIGH'!F109</f>
        <v>0</v>
      </c>
      <c r="G109" s="28" t="e">
        <f t="shared" si="5"/>
        <v>#DIV/0!</v>
      </c>
      <c r="H109" s="32" t="e">
        <f t="shared" si="6"/>
        <v>#DIV/0!</v>
      </c>
      <c r="I109" s="29" t="e">
        <f t="shared" si="7"/>
        <v>#DIV/0!</v>
      </c>
    </row>
    <row r="110" spans="1:9" ht="15.75" thickBot="1" x14ac:dyDescent="0.3">
      <c r="A110" s="27" t="str">
        <f>'Fiscal Equity HIGH'!A110</f>
        <v/>
      </c>
      <c r="B110" s="64"/>
      <c r="C110" s="54">
        <f>'Fiscal Equity HIGH'!C110</f>
        <v>0</v>
      </c>
      <c r="D110" s="28" t="e">
        <f t="shared" si="4"/>
        <v>#DIV/0!</v>
      </c>
      <c r="E110" s="64"/>
      <c r="F110" s="54">
        <f>'Fiscal Equity HIGH'!F110</f>
        <v>0</v>
      </c>
      <c r="G110" s="28" t="e">
        <f t="shared" si="5"/>
        <v>#DIV/0!</v>
      </c>
      <c r="H110" s="32" t="e">
        <f t="shared" si="6"/>
        <v>#DIV/0!</v>
      </c>
      <c r="I110" s="29" t="e">
        <f t="shared" si="7"/>
        <v>#DIV/0!</v>
      </c>
    </row>
    <row r="111" spans="1:9" ht="15.75" thickBot="1" x14ac:dyDescent="0.3">
      <c r="A111" s="27" t="str">
        <f>'Fiscal Equity HIGH'!A111</f>
        <v/>
      </c>
      <c r="B111" s="64"/>
      <c r="C111" s="54">
        <f>'Fiscal Equity HIGH'!C111</f>
        <v>0</v>
      </c>
      <c r="D111" s="28" t="e">
        <f t="shared" si="4"/>
        <v>#DIV/0!</v>
      </c>
      <c r="E111" s="64"/>
      <c r="F111" s="54">
        <f>'Fiscal Equity HIGH'!F111</f>
        <v>0</v>
      </c>
      <c r="G111" s="28" t="e">
        <f t="shared" si="5"/>
        <v>#DIV/0!</v>
      </c>
      <c r="H111" s="32" t="e">
        <f t="shared" si="6"/>
        <v>#DIV/0!</v>
      </c>
      <c r="I111" s="29" t="e">
        <f t="shared" si="7"/>
        <v>#DIV/0!</v>
      </c>
    </row>
    <row r="112" spans="1:9" ht="15.75" thickBot="1" x14ac:dyDescent="0.3">
      <c r="A112" s="27" t="str">
        <f>'Fiscal Equity HIGH'!A112</f>
        <v/>
      </c>
      <c r="B112" s="64"/>
      <c r="C112" s="54">
        <f>'Fiscal Equity HIGH'!C112</f>
        <v>0</v>
      </c>
      <c r="D112" s="28" t="e">
        <f t="shared" si="4"/>
        <v>#DIV/0!</v>
      </c>
      <c r="E112" s="64"/>
      <c r="F112" s="54">
        <f>'Fiscal Equity HIGH'!F112</f>
        <v>0</v>
      </c>
      <c r="G112" s="28" t="e">
        <f t="shared" si="5"/>
        <v>#DIV/0!</v>
      </c>
      <c r="H112" s="32" t="e">
        <f t="shared" si="6"/>
        <v>#DIV/0!</v>
      </c>
      <c r="I112" s="29" t="e">
        <f t="shared" si="7"/>
        <v>#DIV/0!</v>
      </c>
    </row>
    <row r="113" spans="1:9" ht="15.75" thickBot="1" x14ac:dyDescent="0.3">
      <c r="A113" s="27" t="str">
        <f>'Fiscal Equity HIGH'!A113</f>
        <v/>
      </c>
      <c r="B113" s="64"/>
      <c r="C113" s="54">
        <f>'Fiscal Equity HIGH'!C113</f>
        <v>0</v>
      </c>
      <c r="D113" s="28" t="e">
        <f t="shared" si="4"/>
        <v>#DIV/0!</v>
      </c>
      <c r="E113" s="64"/>
      <c r="F113" s="54">
        <f>'Fiscal Equity HIGH'!F113</f>
        <v>0</v>
      </c>
      <c r="G113" s="28" t="e">
        <f t="shared" si="5"/>
        <v>#DIV/0!</v>
      </c>
      <c r="H113" s="32" t="e">
        <f t="shared" si="6"/>
        <v>#DIV/0!</v>
      </c>
      <c r="I113" s="29" t="e">
        <f t="shared" si="7"/>
        <v>#DIV/0!</v>
      </c>
    </row>
    <row r="114" spans="1:9" ht="15.75" thickBot="1" x14ac:dyDescent="0.3">
      <c r="A114" s="27" t="str">
        <f>'Fiscal Equity HIGH'!A114</f>
        <v/>
      </c>
      <c r="B114" s="64"/>
      <c r="C114" s="54">
        <f>'Fiscal Equity HIGH'!C114</f>
        <v>0</v>
      </c>
      <c r="D114" s="28" t="e">
        <f t="shared" si="4"/>
        <v>#DIV/0!</v>
      </c>
      <c r="E114" s="64"/>
      <c r="F114" s="54">
        <f>'Fiscal Equity HIGH'!F114</f>
        <v>0</v>
      </c>
      <c r="G114" s="28" t="e">
        <f t="shared" si="5"/>
        <v>#DIV/0!</v>
      </c>
      <c r="H114" s="32" t="e">
        <f t="shared" si="6"/>
        <v>#DIV/0!</v>
      </c>
      <c r="I114" s="29" t="e">
        <f t="shared" si="7"/>
        <v>#DIV/0!</v>
      </c>
    </row>
    <row r="115" spans="1:9" ht="15.75" thickBot="1" x14ac:dyDescent="0.3">
      <c r="A115" s="27" t="str">
        <f>'Fiscal Equity HIGH'!A115</f>
        <v/>
      </c>
      <c r="B115" s="64"/>
      <c r="C115" s="54">
        <f>'Fiscal Equity HIGH'!C115</f>
        <v>0</v>
      </c>
      <c r="D115" s="28" t="e">
        <f t="shared" si="4"/>
        <v>#DIV/0!</v>
      </c>
      <c r="E115" s="64"/>
      <c r="F115" s="54">
        <f>'Fiscal Equity HIGH'!F115</f>
        <v>0</v>
      </c>
      <c r="G115" s="28" t="e">
        <f t="shared" si="5"/>
        <v>#DIV/0!</v>
      </c>
      <c r="H115" s="32" t="e">
        <f t="shared" si="6"/>
        <v>#DIV/0!</v>
      </c>
      <c r="I115" s="29" t="e">
        <f t="shared" si="7"/>
        <v>#DIV/0!</v>
      </c>
    </row>
    <row r="116" spans="1:9" ht="15.75" thickBot="1" x14ac:dyDescent="0.3">
      <c r="A116" s="27" t="str">
        <f>'Fiscal Equity HIGH'!A116</f>
        <v/>
      </c>
      <c r="B116" s="64"/>
      <c r="C116" s="54">
        <f>'Fiscal Equity HIGH'!C116</f>
        <v>0</v>
      </c>
      <c r="D116" s="28" t="e">
        <f t="shared" si="4"/>
        <v>#DIV/0!</v>
      </c>
      <c r="E116" s="64"/>
      <c r="F116" s="54">
        <f>'Fiscal Equity HIGH'!F116</f>
        <v>0</v>
      </c>
      <c r="G116" s="28" t="e">
        <f t="shared" si="5"/>
        <v>#DIV/0!</v>
      </c>
      <c r="H116" s="32" t="e">
        <f t="shared" si="6"/>
        <v>#DIV/0!</v>
      </c>
      <c r="I116" s="29" t="e">
        <f t="shared" si="7"/>
        <v>#DIV/0!</v>
      </c>
    </row>
    <row r="117" spans="1:9" ht="15.75" thickBot="1" x14ac:dyDescent="0.3">
      <c r="A117" s="27" t="str">
        <f>'Fiscal Equity HIGH'!A117</f>
        <v/>
      </c>
      <c r="B117" s="64"/>
      <c r="C117" s="54">
        <f>'Fiscal Equity HIGH'!C117</f>
        <v>0</v>
      </c>
      <c r="D117" s="28" t="e">
        <f t="shared" si="4"/>
        <v>#DIV/0!</v>
      </c>
      <c r="E117" s="64"/>
      <c r="F117" s="54">
        <f>'Fiscal Equity HIGH'!F117</f>
        <v>0</v>
      </c>
      <c r="G117" s="28" t="e">
        <f t="shared" si="5"/>
        <v>#DIV/0!</v>
      </c>
      <c r="H117" s="32" t="e">
        <f t="shared" si="6"/>
        <v>#DIV/0!</v>
      </c>
      <c r="I117" s="29" t="e">
        <f t="shared" si="7"/>
        <v>#DIV/0!</v>
      </c>
    </row>
    <row r="118" spans="1:9" ht="15.75" thickBot="1" x14ac:dyDescent="0.3">
      <c r="A118" s="27" t="str">
        <f>'Fiscal Equity HIGH'!A118</f>
        <v/>
      </c>
      <c r="B118" s="64"/>
      <c r="C118" s="54">
        <f>'Fiscal Equity HIGH'!C118</f>
        <v>0</v>
      </c>
      <c r="D118" s="28" t="e">
        <f t="shared" si="4"/>
        <v>#DIV/0!</v>
      </c>
      <c r="E118" s="64"/>
      <c r="F118" s="54">
        <f>'Fiscal Equity HIGH'!F118</f>
        <v>0</v>
      </c>
      <c r="G118" s="28" t="e">
        <f t="shared" si="5"/>
        <v>#DIV/0!</v>
      </c>
      <c r="H118" s="32" t="e">
        <f t="shared" si="6"/>
        <v>#DIV/0!</v>
      </c>
      <c r="I118" s="29" t="e">
        <f t="shared" si="7"/>
        <v>#DIV/0!</v>
      </c>
    </row>
    <row r="119" spans="1:9" ht="15.75" thickBot="1" x14ac:dyDescent="0.3">
      <c r="A119" s="27" t="str">
        <f>'Fiscal Equity HIGH'!A119</f>
        <v/>
      </c>
      <c r="B119" s="64"/>
      <c r="C119" s="54">
        <f>'Fiscal Equity HIGH'!C119</f>
        <v>0</v>
      </c>
      <c r="D119" s="28" t="e">
        <f t="shared" si="4"/>
        <v>#DIV/0!</v>
      </c>
      <c r="E119" s="64"/>
      <c r="F119" s="54">
        <f>'Fiscal Equity HIGH'!F119</f>
        <v>0</v>
      </c>
      <c r="G119" s="28" t="e">
        <f t="shared" si="5"/>
        <v>#DIV/0!</v>
      </c>
      <c r="H119" s="32" t="e">
        <f t="shared" si="6"/>
        <v>#DIV/0!</v>
      </c>
      <c r="I119" s="29" t="e">
        <f t="shared" si="7"/>
        <v>#DIV/0!</v>
      </c>
    </row>
    <row r="120" spans="1:9" ht="15.75" thickBot="1" x14ac:dyDescent="0.3">
      <c r="A120" s="27" t="str">
        <f>'Fiscal Equity HIGH'!A120</f>
        <v/>
      </c>
      <c r="B120" s="64"/>
      <c r="C120" s="54">
        <f>'Fiscal Equity HIGH'!C120</f>
        <v>0</v>
      </c>
      <c r="D120" s="28" t="e">
        <f t="shared" si="4"/>
        <v>#DIV/0!</v>
      </c>
      <c r="E120" s="64"/>
      <c r="F120" s="54">
        <f>'Fiscal Equity HIGH'!F120</f>
        <v>0</v>
      </c>
      <c r="G120" s="28" t="e">
        <f t="shared" si="5"/>
        <v>#DIV/0!</v>
      </c>
      <c r="H120" s="32" t="e">
        <f t="shared" si="6"/>
        <v>#DIV/0!</v>
      </c>
      <c r="I120" s="29" t="e">
        <f t="shared" si="7"/>
        <v>#DIV/0!</v>
      </c>
    </row>
    <row r="121" spans="1:9" ht="15.75" thickBot="1" x14ac:dyDescent="0.3">
      <c r="A121" s="27" t="str">
        <f>'Fiscal Equity HIGH'!A121</f>
        <v/>
      </c>
      <c r="B121" s="64"/>
      <c r="C121" s="54">
        <f>'Fiscal Equity HIGH'!C121</f>
        <v>0</v>
      </c>
      <c r="D121" s="28" t="e">
        <f t="shared" si="4"/>
        <v>#DIV/0!</v>
      </c>
      <c r="E121" s="64"/>
      <c r="F121" s="54">
        <f>'Fiscal Equity HIGH'!F121</f>
        <v>0</v>
      </c>
      <c r="G121" s="28" t="e">
        <f t="shared" si="5"/>
        <v>#DIV/0!</v>
      </c>
      <c r="H121" s="32" t="e">
        <f t="shared" si="6"/>
        <v>#DIV/0!</v>
      </c>
      <c r="I121" s="29" t="e">
        <f t="shared" si="7"/>
        <v>#DIV/0!</v>
      </c>
    </row>
    <row r="122" spans="1:9" ht="15.75" thickBot="1" x14ac:dyDescent="0.3">
      <c r="A122" s="27" t="str">
        <f>'Fiscal Equity HIGH'!A122</f>
        <v/>
      </c>
      <c r="B122" s="64"/>
      <c r="C122" s="54">
        <f>'Fiscal Equity HIGH'!C122</f>
        <v>0</v>
      </c>
      <c r="D122" s="28" t="e">
        <f t="shared" si="4"/>
        <v>#DIV/0!</v>
      </c>
      <c r="E122" s="64"/>
      <c r="F122" s="54">
        <f>'Fiscal Equity HIGH'!F122</f>
        <v>0</v>
      </c>
      <c r="G122" s="28" t="e">
        <f t="shared" si="5"/>
        <v>#DIV/0!</v>
      </c>
      <c r="H122" s="32" t="e">
        <f t="shared" si="6"/>
        <v>#DIV/0!</v>
      </c>
      <c r="I122" s="29" t="e">
        <f t="shared" si="7"/>
        <v>#DIV/0!</v>
      </c>
    </row>
    <row r="123" spans="1:9" ht="15.75" thickBot="1" x14ac:dyDescent="0.3">
      <c r="A123" s="27" t="str">
        <f>'Fiscal Equity HIGH'!A123</f>
        <v/>
      </c>
      <c r="B123" s="64"/>
      <c r="C123" s="54">
        <f>'Fiscal Equity HIGH'!C123</f>
        <v>0</v>
      </c>
      <c r="D123" s="28" t="e">
        <f t="shared" si="4"/>
        <v>#DIV/0!</v>
      </c>
      <c r="E123" s="64"/>
      <c r="F123" s="54">
        <f>'Fiscal Equity HIGH'!F123</f>
        <v>0</v>
      </c>
      <c r="G123" s="28" t="e">
        <f t="shared" si="5"/>
        <v>#DIV/0!</v>
      </c>
      <c r="H123" s="32" t="e">
        <f t="shared" si="6"/>
        <v>#DIV/0!</v>
      </c>
      <c r="I123" s="29" t="e">
        <f t="shared" si="7"/>
        <v>#DIV/0!</v>
      </c>
    </row>
    <row r="124" spans="1:9" ht="15.75" thickBot="1" x14ac:dyDescent="0.3">
      <c r="A124" s="27" t="str">
        <f>'Fiscal Equity HIGH'!A124</f>
        <v/>
      </c>
      <c r="B124" s="64"/>
      <c r="C124" s="54">
        <f>'Fiscal Equity HIGH'!C124</f>
        <v>0</v>
      </c>
      <c r="D124" s="28" t="e">
        <f t="shared" si="4"/>
        <v>#DIV/0!</v>
      </c>
      <c r="E124" s="64"/>
      <c r="F124" s="54">
        <f>'Fiscal Equity HIGH'!F124</f>
        <v>0</v>
      </c>
      <c r="G124" s="28" t="e">
        <f t="shared" si="5"/>
        <v>#DIV/0!</v>
      </c>
      <c r="H124" s="32" t="e">
        <f t="shared" si="6"/>
        <v>#DIV/0!</v>
      </c>
      <c r="I124" s="29" t="e">
        <f t="shared" si="7"/>
        <v>#DIV/0!</v>
      </c>
    </row>
    <row r="125" spans="1:9" ht="15.75" thickBot="1" x14ac:dyDescent="0.3">
      <c r="A125" s="27" t="str">
        <f>'Fiscal Equity HIGH'!A125</f>
        <v/>
      </c>
      <c r="B125" s="64"/>
      <c r="C125" s="54">
        <f>'Fiscal Equity HIGH'!C125</f>
        <v>0</v>
      </c>
      <c r="D125" s="28" t="e">
        <f t="shared" si="4"/>
        <v>#DIV/0!</v>
      </c>
      <c r="E125" s="64"/>
      <c r="F125" s="54">
        <f>'Fiscal Equity HIGH'!F125</f>
        <v>0</v>
      </c>
      <c r="G125" s="28" t="e">
        <f t="shared" si="5"/>
        <v>#DIV/0!</v>
      </c>
      <c r="H125" s="32" t="e">
        <f t="shared" si="6"/>
        <v>#DIV/0!</v>
      </c>
      <c r="I125" s="29" t="e">
        <f t="shared" si="7"/>
        <v>#DIV/0!</v>
      </c>
    </row>
    <row r="126" spans="1:9" ht="15.75" thickBot="1" x14ac:dyDescent="0.3">
      <c r="A126" s="27" t="str">
        <f>'Fiscal Equity HIGH'!A126</f>
        <v/>
      </c>
      <c r="B126" s="64"/>
      <c r="C126" s="54">
        <f>'Fiscal Equity HIGH'!C126</f>
        <v>0</v>
      </c>
      <c r="D126" s="28" t="e">
        <f t="shared" si="4"/>
        <v>#DIV/0!</v>
      </c>
      <c r="E126" s="64"/>
      <c r="F126" s="54">
        <f>'Fiscal Equity HIGH'!F126</f>
        <v>0</v>
      </c>
      <c r="G126" s="28" t="e">
        <f t="shared" si="5"/>
        <v>#DIV/0!</v>
      </c>
      <c r="H126" s="32" t="e">
        <f t="shared" si="6"/>
        <v>#DIV/0!</v>
      </c>
      <c r="I126" s="29" t="e">
        <f t="shared" si="7"/>
        <v>#DIV/0!</v>
      </c>
    </row>
    <row r="127" spans="1:9" ht="15.75" thickBot="1" x14ac:dyDescent="0.3">
      <c r="A127" s="27" t="str">
        <f>'Fiscal Equity HIGH'!A127</f>
        <v/>
      </c>
      <c r="B127" s="64"/>
      <c r="C127" s="54">
        <f>'Fiscal Equity HIGH'!C127</f>
        <v>0</v>
      </c>
      <c r="D127" s="28" t="e">
        <f t="shared" si="4"/>
        <v>#DIV/0!</v>
      </c>
      <c r="E127" s="64"/>
      <c r="F127" s="54">
        <f>'Fiscal Equity HIGH'!F127</f>
        <v>0</v>
      </c>
      <c r="G127" s="28" t="e">
        <f t="shared" si="5"/>
        <v>#DIV/0!</v>
      </c>
      <c r="H127" s="32" t="e">
        <f t="shared" si="6"/>
        <v>#DIV/0!</v>
      </c>
      <c r="I127" s="29" t="e">
        <f t="shared" si="7"/>
        <v>#DIV/0!</v>
      </c>
    </row>
    <row r="128" spans="1:9" ht="15.75" thickBot="1" x14ac:dyDescent="0.3">
      <c r="A128" s="27" t="str">
        <f>'Fiscal Equity HIGH'!A128</f>
        <v/>
      </c>
      <c r="B128" s="64"/>
      <c r="C128" s="54">
        <f>'Fiscal Equity HIGH'!C128</f>
        <v>0</v>
      </c>
      <c r="D128" s="28" t="e">
        <f t="shared" si="4"/>
        <v>#DIV/0!</v>
      </c>
      <c r="E128" s="64"/>
      <c r="F128" s="54">
        <f>'Fiscal Equity HIGH'!F128</f>
        <v>0</v>
      </c>
      <c r="G128" s="28" t="e">
        <f t="shared" si="5"/>
        <v>#DIV/0!</v>
      </c>
      <c r="H128" s="32" t="e">
        <f t="shared" si="6"/>
        <v>#DIV/0!</v>
      </c>
      <c r="I128" s="29" t="e">
        <f t="shared" si="7"/>
        <v>#DIV/0!</v>
      </c>
    </row>
    <row r="129" spans="1:9" ht="15.75" thickBot="1" x14ac:dyDescent="0.3">
      <c r="A129" s="27" t="str">
        <f>'Fiscal Equity HIGH'!A129</f>
        <v/>
      </c>
      <c r="B129" s="64"/>
      <c r="C129" s="54">
        <f>'Fiscal Equity HIGH'!C129</f>
        <v>0</v>
      </c>
      <c r="D129" s="28" t="e">
        <f t="shared" si="4"/>
        <v>#DIV/0!</v>
      </c>
      <c r="E129" s="64"/>
      <c r="F129" s="54">
        <f>'Fiscal Equity HIGH'!F129</f>
        <v>0</v>
      </c>
      <c r="G129" s="28" t="e">
        <f t="shared" si="5"/>
        <v>#DIV/0!</v>
      </c>
      <c r="H129" s="32" t="e">
        <f t="shared" si="6"/>
        <v>#DIV/0!</v>
      </c>
      <c r="I129" s="29" t="e">
        <f t="shared" si="7"/>
        <v>#DIV/0!</v>
      </c>
    </row>
    <row r="130" spans="1:9" ht="15.75" thickBot="1" x14ac:dyDescent="0.3">
      <c r="A130" s="27" t="str">
        <f>'Fiscal Equity HIGH'!A130</f>
        <v/>
      </c>
      <c r="B130" s="64"/>
      <c r="C130" s="54">
        <f>'Fiscal Equity HIGH'!C130</f>
        <v>0</v>
      </c>
      <c r="D130" s="28" t="e">
        <f t="shared" si="4"/>
        <v>#DIV/0!</v>
      </c>
      <c r="E130" s="64"/>
      <c r="F130" s="54">
        <f>'Fiscal Equity HIGH'!F130</f>
        <v>0</v>
      </c>
      <c r="G130" s="28" t="e">
        <f t="shared" si="5"/>
        <v>#DIV/0!</v>
      </c>
      <c r="H130" s="32" t="e">
        <f t="shared" si="6"/>
        <v>#DIV/0!</v>
      </c>
      <c r="I130" s="29" t="e">
        <f t="shared" si="7"/>
        <v>#DIV/0!</v>
      </c>
    </row>
    <row r="131" spans="1:9" ht="15.75" thickBot="1" x14ac:dyDescent="0.3">
      <c r="A131" s="27" t="str">
        <f>'Fiscal Equity HIGH'!A131</f>
        <v/>
      </c>
      <c r="B131" s="64"/>
      <c r="C131" s="54">
        <f>'Fiscal Equity HIGH'!C131</f>
        <v>0</v>
      </c>
      <c r="D131" s="28" t="e">
        <f t="shared" si="4"/>
        <v>#DIV/0!</v>
      </c>
      <c r="E131" s="64"/>
      <c r="F131" s="54">
        <f>'Fiscal Equity HIGH'!F131</f>
        <v>0</v>
      </c>
      <c r="G131" s="28" t="e">
        <f t="shared" si="5"/>
        <v>#DIV/0!</v>
      </c>
      <c r="H131" s="32" t="e">
        <f t="shared" si="6"/>
        <v>#DIV/0!</v>
      </c>
      <c r="I131" s="29" t="e">
        <f t="shared" si="7"/>
        <v>#DIV/0!</v>
      </c>
    </row>
    <row r="132" spans="1:9" ht="15.75" thickBot="1" x14ac:dyDescent="0.3">
      <c r="A132" s="27" t="str">
        <f>'Fiscal Equity HIGH'!A132</f>
        <v/>
      </c>
      <c r="B132" s="64"/>
      <c r="C132" s="54">
        <f>'Fiscal Equity HIGH'!C132</f>
        <v>0</v>
      </c>
      <c r="D132" s="28" t="e">
        <f t="shared" si="4"/>
        <v>#DIV/0!</v>
      </c>
      <c r="E132" s="64"/>
      <c r="F132" s="54">
        <f>'Fiscal Equity HIGH'!F132</f>
        <v>0</v>
      </c>
      <c r="G132" s="28" t="e">
        <f t="shared" si="5"/>
        <v>#DIV/0!</v>
      </c>
      <c r="H132" s="32" t="e">
        <f t="shared" si="6"/>
        <v>#DIV/0!</v>
      </c>
      <c r="I132" s="29" t="e">
        <f t="shared" si="7"/>
        <v>#DIV/0!</v>
      </c>
    </row>
    <row r="133" spans="1:9" ht="15.75" thickBot="1" x14ac:dyDescent="0.3">
      <c r="A133" s="27" t="str">
        <f>'Fiscal Equity HIGH'!A133</f>
        <v/>
      </c>
      <c r="B133" s="64"/>
      <c r="C133" s="54">
        <f>'Fiscal Equity HIGH'!C133</f>
        <v>0</v>
      </c>
      <c r="D133" s="28" t="e">
        <f t="shared" si="4"/>
        <v>#DIV/0!</v>
      </c>
      <c r="E133" s="64"/>
      <c r="F133" s="54">
        <f>'Fiscal Equity HIGH'!F133</f>
        <v>0</v>
      </c>
      <c r="G133" s="28" t="e">
        <f t="shared" si="5"/>
        <v>#DIV/0!</v>
      </c>
      <c r="H133" s="32" t="e">
        <f t="shared" si="6"/>
        <v>#DIV/0!</v>
      </c>
      <c r="I133" s="29" t="e">
        <f t="shared" si="7"/>
        <v>#DIV/0!</v>
      </c>
    </row>
    <row r="134" spans="1:9" ht="15.75" thickBot="1" x14ac:dyDescent="0.3">
      <c r="A134" s="27" t="str">
        <f>'Fiscal Equity HIGH'!A134</f>
        <v/>
      </c>
      <c r="B134" s="64"/>
      <c r="C134" s="54">
        <f>'Fiscal Equity HIGH'!C134</f>
        <v>0</v>
      </c>
      <c r="D134" s="28" t="e">
        <f t="shared" si="4"/>
        <v>#DIV/0!</v>
      </c>
      <c r="E134" s="64"/>
      <c r="F134" s="54">
        <f>'Fiscal Equity HIGH'!F134</f>
        <v>0</v>
      </c>
      <c r="G134" s="28" t="e">
        <f t="shared" si="5"/>
        <v>#DIV/0!</v>
      </c>
      <c r="H134" s="32" t="e">
        <f t="shared" si="6"/>
        <v>#DIV/0!</v>
      </c>
      <c r="I134" s="29" t="e">
        <f t="shared" si="7"/>
        <v>#DIV/0!</v>
      </c>
    </row>
    <row r="135" spans="1:9" ht="15.75" thickBot="1" x14ac:dyDescent="0.3">
      <c r="A135" s="27" t="str">
        <f>'Fiscal Equity HIGH'!A135</f>
        <v/>
      </c>
      <c r="B135" s="64"/>
      <c r="C135" s="54">
        <f>'Fiscal Equity HIGH'!C135</f>
        <v>0</v>
      </c>
      <c r="D135" s="28" t="e">
        <f t="shared" si="4"/>
        <v>#DIV/0!</v>
      </c>
      <c r="E135" s="64"/>
      <c r="F135" s="54">
        <f>'Fiscal Equity HIGH'!F135</f>
        <v>0</v>
      </c>
      <c r="G135" s="28" t="e">
        <f t="shared" si="5"/>
        <v>#DIV/0!</v>
      </c>
      <c r="H135" s="32" t="e">
        <f t="shared" si="6"/>
        <v>#DIV/0!</v>
      </c>
      <c r="I135" s="29" t="e">
        <f t="shared" si="7"/>
        <v>#DIV/0!</v>
      </c>
    </row>
    <row r="136" spans="1:9" ht="15.75" thickBot="1" x14ac:dyDescent="0.3">
      <c r="A136" s="27" t="str">
        <f>'Fiscal Equity HIGH'!A136</f>
        <v/>
      </c>
      <c r="B136" s="64"/>
      <c r="C136" s="54">
        <f>'Fiscal Equity HIGH'!C136</f>
        <v>0</v>
      </c>
      <c r="D136" s="28" t="e">
        <f t="shared" si="4"/>
        <v>#DIV/0!</v>
      </c>
      <c r="E136" s="64"/>
      <c r="F136" s="54">
        <f>'Fiscal Equity HIGH'!F136</f>
        <v>0</v>
      </c>
      <c r="G136" s="28" t="e">
        <f t="shared" si="5"/>
        <v>#DIV/0!</v>
      </c>
      <c r="H136" s="32" t="e">
        <f t="shared" si="6"/>
        <v>#DIV/0!</v>
      </c>
      <c r="I136" s="29" t="e">
        <f t="shared" si="7"/>
        <v>#DIV/0!</v>
      </c>
    </row>
    <row r="137" spans="1:9" ht="15.75" thickBot="1" x14ac:dyDescent="0.3">
      <c r="A137" s="27" t="str">
        <f>'Fiscal Equity HIGH'!A137</f>
        <v/>
      </c>
      <c r="B137" s="64"/>
      <c r="C137" s="54">
        <f>'Fiscal Equity HIGH'!C137</f>
        <v>0</v>
      </c>
      <c r="D137" s="28" t="e">
        <f t="shared" ref="D137:D200" si="8">B137/C137</f>
        <v>#DIV/0!</v>
      </c>
      <c r="E137" s="64"/>
      <c r="F137" s="54">
        <f>'Fiscal Equity HIGH'!F137</f>
        <v>0</v>
      </c>
      <c r="G137" s="28" t="e">
        <f t="shared" ref="G137:G200" si="9">E137/F137</f>
        <v>#DIV/0!</v>
      </c>
      <c r="H137" s="32" t="e">
        <f t="shared" ref="H137:H200" si="10">IF(G137&gt;D137,G137-D137,0)</f>
        <v>#DIV/0!</v>
      </c>
      <c r="I137" s="29" t="e">
        <f t="shared" si="7"/>
        <v>#DIV/0!</v>
      </c>
    </row>
    <row r="138" spans="1:9" ht="15.75" thickBot="1" x14ac:dyDescent="0.3">
      <c r="A138" s="27" t="str">
        <f>'Fiscal Equity HIGH'!A138</f>
        <v/>
      </c>
      <c r="B138" s="64"/>
      <c r="C138" s="54">
        <f>'Fiscal Equity HIGH'!C138</f>
        <v>0</v>
      </c>
      <c r="D138" s="28" t="e">
        <f t="shared" si="8"/>
        <v>#DIV/0!</v>
      </c>
      <c r="E138" s="64"/>
      <c r="F138" s="54">
        <f>'Fiscal Equity HIGH'!F138</f>
        <v>0</v>
      </c>
      <c r="G138" s="28" t="e">
        <f t="shared" si="9"/>
        <v>#DIV/0!</v>
      </c>
      <c r="H138" s="32" t="e">
        <f t="shared" si="10"/>
        <v>#DIV/0!</v>
      </c>
      <c r="I138" s="29" t="e">
        <f t="shared" ref="I138:I201" si="11">IF(H138&lt;0.01,"Yes","No")</f>
        <v>#DIV/0!</v>
      </c>
    </row>
    <row r="139" spans="1:9" ht="15.75" thickBot="1" x14ac:dyDescent="0.3">
      <c r="A139" s="27" t="str">
        <f>'Fiscal Equity HIGH'!A139</f>
        <v/>
      </c>
      <c r="B139" s="64"/>
      <c r="C139" s="54">
        <f>'Fiscal Equity HIGH'!C139</f>
        <v>0</v>
      </c>
      <c r="D139" s="28" t="e">
        <f t="shared" si="8"/>
        <v>#DIV/0!</v>
      </c>
      <c r="E139" s="64"/>
      <c r="F139" s="54">
        <f>'Fiscal Equity HIGH'!F139</f>
        <v>0</v>
      </c>
      <c r="G139" s="28" t="e">
        <f t="shared" si="9"/>
        <v>#DIV/0!</v>
      </c>
      <c r="H139" s="32" t="e">
        <f t="shared" si="10"/>
        <v>#DIV/0!</v>
      </c>
      <c r="I139" s="29" t="e">
        <f t="shared" si="11"/>
        <v>#DIV/0!</v>
      </c>
    </row>
    <row r="140" spans="1:9" ht="15.75" thickBot="1" x14ac:dyDescent="0.3">
      <c r="A140" s="27" t="str">
        <f>'Fiscal Equity HIGH'!A140</f>
        <v/>
      </c>
      <c r="B140" s="64"/>
      <c r="C140" s="54">
        <f>'Fiscal Equity HIGH'!C140</f>
        <v>0</v>
      </c>
      <c r="D140" s="28" t="e">
        <f t="shared" si="8"/>
        <v>#DIV/0!</v>
      </c>
      <c r="E140" s="64"/>
      <c r="F140" s="54">
        <f>'Fiscal Equity HIGH'!F140</f>
        <v>0</v>
      </c>
      <c r="G140" s="28" t="e">
        <f t="shared" si="9"/>
        <v>#DIV/0!</v>
      </c>
      <c r="H140" s="32" t="e">
        <f t="shared" si="10"/>
        <v>#DIV/0!</v>
      </c>
      <c r="I140" s="29" t="e">
        <f t="shared" si="11"/>
        <v>#DIV/0!</v>
      </c>
    </row>
    <row r="141" spans="1:9" ht="15.75" thickBot="1" x14ac:dyDescent="0.3">
      <c r="A141" s="27" t="str">
        <f>'Fiscal Equity HIGH'!A141</f>
        <v/>
      </c>
      <c r="B141" s="64"/>
      <c r="C141" s="54">
        <f>'Fiscal Equity HIGH'!C141</f>
        <v>0</v>
      </c>
      <c r="D141" s="28" t="e">
        <f t="shared" si="8"/>
        <v>#DIV/0!</v>
      </c>
      <c r="E141" s="64"/>
      <c r="F141" s="54">
        <f>'Fiscal Equity HIGH'!F141</f>
        <v>0</v>
      </c>
      <c r="G141" s="28" t="e">
        <f t="shared" si="9"/>
        <v>#DIV/0!</v>
      </c>
      <c r="H141" s="32" t="e">
        <f t="shared" si="10"/>
        <v>#DIV/0!</v>
      </c>
      <c r="I141" s="29" t="e">
        <f t="shared" si="11"/>
        <v>#DIV/0!</v>
      </c>
    </row>
    <row r="142" spans="1:9" ht="15.75" thickBot="1" x14ac:dyDescent="0.3">
      <c r="A142" s="27" t="str">
        <f>'Fiscal Equity HIGH'!A142</f>
        <v/>
      </c>
      <c r="B142" s="64"/>
      <c r="C142" s="54">
        <f>'Fiscal Equity HIGH'!C142</f>
        <v>0</v>
      </c>
      <c r="D142" s="28" t="e">
        <f t="shared" si="8"/>
        <v>#DIV/0!</v>
      </c>
      <c r="E142" s="64"/>
      <c r="F142" s="54">
        <f>'Fiscal Equity HIGH'!F142</f>
        <v>0</v>
      </c>
      <c r="G142" s="28" t="e">
        <f t="shared" si="9"/>
        <v>#DIV/0!</v>
      </c>
      <c r="H142" s="32" t="e">
        <f t="shared" si="10"/>
        <v>#DIV/0!</v>
      </c>
      <c r="I142" s="29" t="e">
        <f t="shared" si="11"/>
        <v>#DIV/0!</v>
      </c>
    </row>
    <row r="143" spans="1:9" ht="15.75" thickBot="1" x14ac:dyDescent="0.3">
      <c r="A143" s="27" t="str">
        <f>'Fiscal Equity HIGH'!A143</f>
        <v/>
      </c>
      <c r="B143" s="64"/>
      <c r="C143" s="54">
        <f>'Fiscal Equity HIGH'!C143</f>
        <v>0</v>
      </c>
      <c r="D143" s="28" t="e">
        <f t="shared" si="8"/>
        <v>#DIV/0!</v>
      </c>
      <c r="E143" s="64"/>
      <c r="F143" s="54">
        <f>'Fiscal Equity HIGH'!F143</f>
        <v>0</v>
      </c>
      <c r="G143" s="28" t="e">
        <f t="shared" si="9"/>
        <v>#DIV/0!</v>
      </c>
      <c r="H143" s="32" t="e">
        <f t="shared" si="10"/>
        <v>#DIV/0!</v>
      </c>
      <c r="I143" s="29" t="e">
        <f t="shared" si="11"/>
        <v>#DIV/0!</v>
      </c>
    </row>
    <row r="144" spans="1:9" ht="15.75" thickBot="1" x14ac:dyDescent="0.3">
      <c r="A144" s="27" t="str">
        <f>'Fiscal Equity HIGH'!A144</f>
        <v/>
      </c>
      <c r="B144" s="64"/>
      <c r="C144" s="54">
        <f>'Fiscal Equity HIGH'!C144</f>
        <v>0</v>
      </c>
      <c r="D144" s="28" t="e">
        <f t="shared" si="8"/>
        <v>#DIV/0!</v>
      </c>
      <c r="E144" s="64"/>
      <c r="F144" s="54">
        <f>'Fiscal Equity HIGH'!F144</f>
        <v>0</v>
      </c>
      <c r="G144" s="28" t="e">
        <f t="shared" si="9"/>
        <v>#DIV/0!</v>
      </c>
      <c r="H144" s="32" t="e">
        <f t="shared" si="10"/>
        <v>#DIV/0!</v>
      </c>
      <c r="I144" s="29" t="e">
        <f t="shared" si="11"/>
        <v>#DIV/0!</v>
      </c>
    </row>
    <row r="145" spans="1:9" ht="15.75" thickBot="1" x14ac:dyDescent="0.3">
      <c r="A145" s="27" t="str">
        <f>'Fiscal Equity HIGH'!A145</f>
        <v/>
      </c>
      <c r="B145" s="64"/>
      <c r="C145" s="54">
        <f>'Fiscal Equity HIGH'!C145</f>
        <v>0</v>
      </c>
      <c r="D145" s="28" t="e">
        <f t="shared" si="8"/>
        <v>#DIV/0!</v>
      </c>
      <c r="E145" s="64"/>
      <c r="F145" s="54">
        <f>'Fiscal Equity HIGH'!F145</f>
        <v>0</v>
      </c>
      <c r="G145" s="28" t="e">
        <f t="shared" si="9"/>
        <v>#DIV/0!</v>
      </c>
      <c r="H145" s="32" t="e">
        <f t="shared" si="10"/>
        <v>#DIV/0!</v>
      </c>
      <c r="I145" s="29" t="e">
        <f t="shared" si="11"/>
        <v>#DIV/0!</v>
      </c>
    </row>
    <row r="146" spans="1:9" ht="15.75" thickBot="1" x14ac:dyDescent="0.3">
      <c r="A146" s="27" t="str">
        <f>'Fiscal Equity HIGH'!A146</f>
        <v/>
      </c>
      <c r="B146" s="64"/>
      <c r="C146" s="54">
        <f>'Fiscal Equity HIGH'!C146</f>
        <v>0</v>
      </c>
      <c r="D146" s="28" t="e">
        <f t="shared" si="8"/>
        <v>#DIV/0!</v>
      </c>
      <c r="E146" s="64"/>
      <c r="F146" s="54">
        <f>'Fiscal Equity HIGH'!F146</f>
        <v>0</v>
      </c>
      <c r="G146" s="28" t="e">
        <f t="shared" si="9"/>
        <v>#DIV/0!</v>
      </c>
      <c r="H146" s="32" t="e">
        <f t="shared" si="10"/>
        <v>#DIV/0!</v>
      </c>
      <c r="I146" s="29" t="e">
        <f t="shared" si="11"/>
        <v>#DIV/0!</v>
      </c>
    </row>
    <row r="147" spans="1:9" ht="15.75" thickBot="1" x14ac:dyDescent="0.3">
      <c r="A147" s="27" t="str">
        <f>'Fiscal Equity HIGH'!A147</f>
        <v/>
      </c>
      <c r="B147" s="64"/>
      <c r="C147" s="54">
        <f>'Fiscal Equity HIGH'!C147</f>
        <v>0</v>
      </c>
      <c r="D147" s="28" t="e">
        <f t="shared" si="8"/>
        <v>#DIV/0!</v>
      </c>
      <c r="E147" s="64"/>
      <c r="F147" s="54">
        <f>'Fiscal Equity HIGH'!F147</f>
        <v>0</v>
      </c>
      <c r="G147" s="28" t="e">
        <f t="shared" si="9"/>
        <v>#DIV/0!</v>
      </c>
      <c r="H147" s="32" t="e">
        <f t="shared" si="10"/>
        <v>#DIV/0!</v>
      </c>
      <c r="I147" s="29" t="e">
        <f t="shared" si="11"/>
        <v>#DIV/0!</v>
      </c>
    </row>
    <row r="148" spans="1:9" ht="15.75" thickBot="1" x14ac:dyDescent="0.3">
      <c r="A148" s="27" t="str">
        <f>'Fiscal Equity HIGH'!A148</f>
        <v/>
      </c>
      <c r="B148" s="64"/>
      <c r="C148" s="54">
        <f>'Fiscal Equity HIGH'!C148</f>
        <v>0</v>
      </c>
      <c r="D148" s="28" t="e">
        <f t="shared" si="8"/>
        <v>#DIV/0!</v>
      </c>
      <c r="E148" s="64"/>
      <c r="F148" s="54">
        <f>'Fiscal Equity HIGH'!F148</f>
        <v>0</v>
      </c>
      <c r="G148" s="28" t="e">
        <f t="shared" si="9"/>
        <v>#DIV/0!</v>
      </c>
      <c r="H148" s="32" t="e">
        <f t="shared" si="10"/>
        <v>#DIV/0!</v>
      </c>
      <c r="I148" s="29" t="e">
        <f t="shared" si="11"/>
        <v>#DIV/0!</v>
      </c>
    </row>
    <row r="149" spans="1:9" ht="15.75" thickBot="1" x14ac:dyDescent="0.3">
      <c r="A149" s="27" t="str">
        <f>'Fiscal Equity HIGH'!A149</f>
        <v/>
      </c>
      <c r="B149" s="64"/>
      <c r="C149" s="54">
        <f>'Fiscal Equity HIGH'!C149</f>
        <v>0</v>
      </c>
      <c r="D149" s="28" t="e">
        <f t="shared" si="8"/>
        <v>#DIV/0!</v>
      </c>
      <c r="E149" s="64"/>
      <c r="F149" s="54">
        <f>'Fiscal Equity HIGH'!F149</f>
        <v>0</v>
      </c>
      <c r="G149" s="28" t="e">
        <f t="shared" si="9"/>
        <v>#DIV/0!</v>
      </c>
      <c r="H149" s="32" t="e">
        <f t="shared" si="10"/>
        <v>#DIV/0!</v>
      </c>
      <c r="I149" s="29" t="e">
        <f t="shared" si="11"/>
        <v>#DIV/0!</v>
      </c>
    </row>
    <row r="150" spans="1:9" ht="15.75" thickBot="1" x14ac:dyDescent="0.3">
      <c r="A150" s="27" t="str">
        <f>'Fiscal Equity HIGH'!A150</f>
        <v/>
      </c>
      <c r="B150" s="64"/>
      <c r="C150" s="54">
        <f>'Fiscal Equity HIGH'!C150</f>
        <v>0</v>
      </c>
      <c r="D150" s="28" t="e">
        <f t="shared" si="8"/>
        <v>#DIV/0!</v>
      </c>
      <c r="E150" s="64"/>
      <c r="F150" s="54">
        <f>'Fiscal Equity HIGH'!F150</f>
        <v>0</v>
      </c>
      <c r="G150" s="28" t="e">
        <f t="shared" si="9"/>
        <v>#DIV/0!</v>
      </c>
      <c r="H150" s="32" t="e">
        <f t="shared" si="10"/>
        <v>#DIV/0!</v>
      </c>
      <c r="I150" s="29" t="e">
        <f t="shared" si="11"/>
        <v>#DIV/0!</v>
      </c>
    </row>
    <row r="151" spans="1:9" ht="15.75" thickBot="1" x14ac:dyDescent="0.3">
      <c r="A151" s="27" t="str">
        <f>'Fiscal Equity HIGH'!A151</f>
        <v/>
      </c>
      <c r="B151" s="64"/>
      <c r="C151" s="54">
        <f>'Fiscal Equity HIGH'!C151</f>
        <v>0</v>
      </c>
      <c r="D151" s="28" t="e">
        <f t="shared" si="8"/>
        <v>#DIV/0!</v>
      </c>
      <c r="E151" s="64"/>
      <c r="F151" s="54">
        <f>'Fiscal Equity HIGH'!F151</f>
        <v>0</v>
      </c>
      <c r="G151" s="28" t="e">
        <f t="shared" si="9"/>
        <v>#DIV/0!</v>
      </c>
      <c r="H151" s="32" t="e">
        <f t="shared" si="10"/>
        <v>#DIV/0!</v>
      </c>
      <c r="I151" s="29" t="e">
        <f t="shared" si="11"/>
        <v>#DIV/0!</v>
      </c>
    </row>
    <row r="152" spans="1:9" ht="15.75" thickBot="1" x14ac:dyDescent="0.3">
      <c r="A152" s="27" t="str">
        <f>'Fiscal Equity HIGH'!A152</f>
        <v/>
      </c>
      <c r="B152" s="64"/>
      <c r="C152" s="54">
        <f>'Fiscal Equity HIGH'!C152</f>
        <v>0</v>
      </c>
      <c r="D152" s="28" t="e">
        <f t="shared" si="8"/>
        <v>#DIV/0!</v>
      </c>
      <c r="E152" s="64"/>
      <c r="F152" s="54">
        <f>'Fiscal Equity HIGH'!F152</f>
        <v>0</v>
      </c>
      <c r="G152" s="28" t="e">
        <f t="shared" si="9"/>
        <v>#DIV/0!</v>
      </c>
      <c r="H152" s="32" t="e">
        <f t="shared" si="10"/>
        <v>#DIV/0!</v>
      </c>
      <c r="I152" s="29" t="e">
        <f t="shared" si="11"/>
        <v>#DIV/0!</v>
      </c>
    </row>
    <row r="153" spans="1:9" ht="15.75" thickBot="1" x14ac:dyDescent="0.3">
      <c r="A153" s="27" t="str">
        <f>'Fiscal Equity HIGH'!A153</f>
        <v/>
      </c>
      <c r="B153" s="64"/>
      <c r="C153" s="54">
        <f>'Fiscal Equity HIGH'!C153</f>
        <v>0</v>
      </c>
      <c r="D153" s="28" t="e">
        <f t="shared" si="8"/>
        <v>#DIV/0!</v>
      </c>
      <c r="E153" s="64"/>
      <c r="F153" s="54">
        <f>'Fiscal Equity HIGH'!F153</f>
        <v>0</v>
      </c>
      <c r="G153" s="28" t="e">
        <f t="shared" si="9"/>
        <v>#DIV/0!</v>
      </c>
      <c r="H153" s="32" t="e">
        <f t="shared" si="10"/>
        <v>#DIV/0!</v>
      </c>
      <c r="I153" s="29" t="e">
        <f t="shared" si="11"/>
        <v>#DIV/0!</v>
      </c>
    </row>
    <row r="154" spans="1:9" ht="15.75" thickBot="1" x14ac:dyDescent="0.3">
      <c r="A154" s="27" t="str">
        <f>'Fiscal Equity HIGH'!A154</f>
        <v/>
      </c>
      <c r="B154" s="64"/>
      <c r="C154" s="54">
        <f>'Fiscal Equity HIGH'!C154</f>
        <v>0</v>
      </c>
      <c r="D154" s="28" t="e">
        <f t="shared" si="8"/>
        <v>#DIV/0!</v>
      </c>
      <c r="E154" s="64"/>
      <c r="F154" s="54">
        <f>'Fiscal Equity HIGH'!F154</f>
        <v>0</v>
      </c>
      <c r="G154" s="28" t="e">
        <f t="shared" si="9"/>
        <v>#DIV/0!</v>
      </c>
      <c r="H154" s="32" t="e">
        <f t="shared" si="10"/>
        <v>#DIV/0!</v>
      </c>
      <c r="I154" s="29" t="e">
        <f t="shared" si="11"/>
        <v>#DIV/0!</v>
      </c>
    </row>
    <row r="155" spans="1:9" ht="15.75" thickBot="1" x14ac:dyDescent="0.3">
      <c r="A155" s="27" t="str">
        <f>'Fiscal Equity HIGH'!A155</f>
        <v/>
      </c>
      <c r="B155" s="64"/>
      <c r="C155" s="54">
        <f>'Fiscal Equity HIGH'!C155</f>
        <v>0</v>
      </c>
      <c r="D155" s="28" t="e">
        <f t="shared" si="8"/>
        <v>#DIV/0!</v>
      </c>
      <c r="E155" s="64"/>
      <c r="F155" s="54">
        <f>'Fiscal Equity HIGH'!F155</f>
        <v>0</v>
      </c>
      <c r="G155" s="28" t="e">
        <f t="shared" si="9"/>
        <v>#DIV/0!</v>
      </c>
      <c r="H155" s="32" t="e">
        <f t="shared" si="10"/>
        <v>#DIV/0!</v>
      </c>
      <c r="I155" s="29" t="e">
        <f t="shared" si="11"/>
        <v>#DIV/0!</v>
      </c>
    </row>
    <row r="156" spans="1:9" ht="15.75" thickBot="1" x14ac:dyDescent="0.3">
      <c r="A156" s="27" t="str">
        <f>'Fiscal Equity HIGH'!A156</f>
        <v/>
      </c>
      <c r="B156" s="64"/>
      <c r="C156" s="54">
        <f>'Fiscal Equity HIGH'!C156</f>
        <v>0</v>
      </c>
      <c r="D156" s="28" t="e">
        <f t="shared" si="8"/>
        <v>#DIV/0!</v>
      </c>
      <c r="E156" s="64"/>
      <c r="F156" s="54">
        <f>'Fiscal Equity HIGH'!F156</f>
        <v>0</v>
      </c>
      <c r="G156" s="28" t="e">
        <f t="shared" si="9"/>
        <v>#DIV/0!</v>
      </c>
      <c r="H156" s="32" t="e">
        <f t="shared" si="10"/>
        <v>#DIV/0!</v>
      </c>
      <c r="I156" s="29" t="e">
        <f t="shared" si="11"/>
        <v>#DIV/0!</v>
      </c>
    </row>
    <row r="157" spans="1:9" ht="15.75" thickBot="1" x14ac:dyDescent="0.3">
      <c r="A157" s="27" t="str">
        <f>'Fiscal Equity HIGH'!A157</f>
        <v/>
      </c>
      <c r="B157" s="64"/>
      <c r="C157" s="54">
        <f>'Fiscal Equity HIGH'!C157</f>
        <v>0</v>
      </c>
      <c r="D157" s="28" t="e">
        <f t="shared" si="8"/>
        <v>#DIV/0!</v>
      </c>
      <c r="E157" s="64"/>
      <c r="F157" s="54">
        <f>'Fiscal Equity HIGH'!F157</f>
        <v>0</v>
      </c>
      <c r="G157" s="28" t="e">
        <f t="shared" si="9"/>
        <v>#DIV/0!</v>
      </c>
      <c r="H157" s="32" t="e">
        <f t="shared" si="10"/>
        <v>#DIV/0!</v>
      </c>
      <c r="I157" s="29" t="e">
        <f t="shared" si="11"/>
        <v>#DIV/0!</v>
      </c>
    </row>
    <row r="158" spans="1:9" ht="15.75" thickBot="1" x14ac:dyDescent="0.3">
      <c r="A158" s="27" t="str">
        <f>'Fiscal Equity HIGH'!A158</f>
        <v/>
      </c>
      <c r="B158" s="64"/>
      <c r="C158" s="54">
        <f>'Fiscal Equity HIGH'!C158</f>
        <v>0</v>
      </c>
      <c r="D158" s="28" t="e">
        <f t="shared" si="8"/>
        <v>#DIV/0!</v>
      </c>
      <c r="E158" s="64"/>
      <c r="F158" s="54">
        <f>'Fiscal Equity HIGH'!F158</f>
        <v>0</v>
      </c>
      <c r="G158" s="28" t="e">
        <f t="shared" si="9"/>
        <v>#DIV/0!</v>
      </c>
      <c r="H158" s="32" t="e">
        <f t="shared" si="10"/>
        <v>#DIV/0!</v>
      </c>
      <c r="I158" s="29" t="e">
        <f t="shared" si="11"/>
        <v>#DIV/0!</v>
      </c>
    </row>
    <row r="159" spans="1:9" ht="15.75" thickBot="1" x14ac:dyDescent="0.3">
      <c r="A159" s="27" t="str">
        <f>'Fiscal Equity HIGH'!A159</f>
        <v/>
      </c>
      <c r="B159" s="64"/>
      <c r="C159" s="54">
        <f>'Fiscal Equity HIGH'!C159</f>
        <v>0</v>
      </c>
      <c r="D159" s="28" t="e">
        <f t="shared" si="8"/>
        <v>#DIV/0!</v>
      </c>
      <c r="E159" s="64"/>
      <c r="F159" s="54">
        <f>'Fiscal Equity HIGH'!F159</f>
        <v>0</v>
      </c>
      <c r="G159" s="28" t="e">
        <f t="shared" si="9"/>
        <v>#DIV/0!</v>
      </c>
      <c r="H159" s="32" t="e">
        <f t="shared" si="10"/>
        <v>#DIV/0!</v>
      </c>
      <c r="I159" s="29" t="e">
        <f t="shared" si="11"/>
        <v>#DIV/0!</v>
      </c>
    </row>
    <row r="160" spans="1:9" ht="15.75" thickBot="1" x14ac:dyDescent="0.3">
      <c r="A160" s="27" t="str">
        <f>'Fiscal Equity HIGH'!A160</f>
        <v/>
      </c>
      <c r="B160" s="64"/>
      <c r="C160" s="54">
        <f>'Fiscal Equity HIGH'!C160</f>
        <v>0</v>
      </c>
      <c r="D160" s="28" t="e">
        <f t="shared" si="8"/>
        <v>#DIV/0!</v>
      </c>
      <c r="E160" s="64"/>
      <c r="F160" s="54">
        <f>'Fiscal Equity HIGH'!F160</f>
        <v>0</v>
      </c>
      <c r="G160" s="28" t="e">
        <f t="shared" si="9"/>
        <v>#DIV/0!</v>
      </c>
      <c r="H160" s="32" t="e">
        <f t="shared" si="10"/>
        <v>#DIV/0!</v>
      </c>
      <c r="I160" s="29" t="e">
        <f t="shared" si="11"/>
        <v>#DIV/0!</v>
      </c>
    </row>
    <row r="161" spans="1:9" ht="15.75" thickBot="1" x14ac:dyDescent="0.3">
      <c r="A161" s="27" t="str">
        <f>'Fiscal Equity HIGH'!A161</f>
        <v/>
      </c>
      <c r="B161" s="64"/>
      <c r="C161" s="54">
        <f>'Fiscal Equity HIGH'!C161</f>
        <v>0</v>
      </c>
      <c r="D161" s="28" t="e">
        <f t="shared" si="8"/>
        <v>#DIV/0!</v>
      </c>
      <c r="E161" s="64"/>
      <c r="F161" s="54">
        <f>'Fiscal Equity HIGH'!F161</f>
        <v>0</v>
      </c>
      <c r="G161" s="28" t="e">
        <f t="shared" si="9"/>
        <v>#DIV/0!</v>
      </c>
      <c r="H161" s="32" t="e">
        <f t="shared" si="10"/>
        <v>#DIV/0!</v>
      </c>
      <c r="I161" s="29" t="e">
        <f t="shared" si="11"/>
        <v>#DIV/0!</v>
      </c>
    </row>
    <row r="162" spans="1:9" ht="15.75" thickBot="1" x14ac:dyDescent="0.3">
      <c r="A162" s="27" t="str">
        <f>'Fiscal Equity HIGH'!A162</f>
        <v/>
      </c>
      <c r="B162" s="64"/>
      <c r="C162" s="54">
        <f>'Fiscal Equity HIGH'!C162</f>
        <v>0</v>
      </c>
      <c r="D162" s="28" t="e">
        <f t="shared" si="8"/>
        <v>#DIV/0!</v>
      </c>
      <c r="E162" s="64"/>
      <c r="F162" s="54">
        <f>'Fiscal Equity HIGH'!F162</f>
        <v>0</v>
      </c>
      <c r="G162" s="28" t="e">
        <f t="shared" si="9"/>
        <v>#DIV/0!</v>
      </c>
      <c r="H162" s="32" t="e">
        <f t="shared" si="10"/>
        <v>#DIV/0!</v>
      </c>
      <c r="I162" s="29" t="e">
        <f t="shared" si="11"/>
        <v>#DIV/0!</v>
      </c>
    </row>
    <row r="163" spans="1:9" ht="15.75" thickBot="1" x14ac:dyDescent="0.3">
      <c r="A163" s="27" t="str">
        <f>'Fiscal Equity HIGH'!A163</f>
        <v/>
      </c>
      <c r="B163" s="64"/>
      <c r="C163" s="54">
        <f>'Fiscal Equity HIGH'!C163</f>
        <v>0</v>
      </c>
      <c r="D163" s="28" t="e">
        <f t="shared" si="8"/>
        <v>#DIV/0!</v>
      </c>
      <c r="E163" s="64"/>
      <c r="F163" s="54">
        <f>'Fiscal Equity HIGH'!F163</f>
        <v>0</v>
      </c>
      <c r="G163" s="28" t="e">
        <f t="shared" si="9"/>
        <v>#DIV/0!</v>
      </c>
      <c r="H163" s="32" t="e">
        <f t="shared" si="10"/>
        <v>#DIV/0!</v>
      </c>
      <c r="I163" s="29" t="e">
        <f t="shared" si="11"/>
        <v>#DIV/0!</v>
      </c>
    </row>
    <row r="164" spans="1:9" ht="15.75" thickBot="1" x14ac:dyDescent="0.3">
      <c r="A164" s="27" t="str">
        <f>'Fiscal Equity HIGH'!A164</f>
        <v/>
      </c>
      <c r="B164" s="64"/>
      <c r="C164" s="54">
        <f>'Fiscal Equity HIGH'!C164</f>
        <v>0</v>
      </c>
      <c r="D164" s="28" t="e">
        <f t="shared" si="8"/>
        <v>#DIV/0!</v>
      </c>
      <c r="E164" s="64"/>
      <c r="F164" s="54">
        <f>'Fiscal Equity HIGH'!F164</f>
        <v>0</v>
      </c>
      <c r="G164" s="28" t="e">
        <f t="shared" si="9"/>
        <v>#DIV/0!</v>
      </c>
      <c r="H164" s="32" t="e">
        <f t="shared" si="10"/>
        <v>#DIV/0!</v>
      </c>
      <c r="I164" s="29" t="e">
        <f t="shared" si="11"/>
        <v>#DIV/0!</v>
      </c>
    </row>
    <row r="165" spans="1:9" ht="15.75" thickBot="1" x14ac:dyDescent="0.3">
      <c r="A165" s="27" t="str">
        <f>'Fiscal Equity HIGH'!A165</f>
        <v/>
      </c>
      <c r="B165" s="64"/>
      <c r="C165" s="54">
        <f>'Fiscal Equity HIGH'!C165</f>
        <v>0</v>
      </c>
      <c r="D165" s="28" t="e">
        <f t="shared" si="8"/>
        <v>#DIV/0!</v>
      </c>
      <c r="E165" s="64"/>
      <c r="F165" s="54">
        <f>'Fiscal Equity HIGH'!F165</f>
        <v>0</v>
      </c>
      <c r="G165" s="28" t="e">
        <f t="shared" si="9"/>
        <v>#DIV/0!</v>
      </c>
      <c r="H165" s="32" t="e">
        <f t="shared" si="10"/>
        <v>#DIV/0!</v>
      </c>
      <c r="I165" s="29" t="e">
        <f t="shared" si="11"/>
        <v>#DIV/0!</v>
      </c>
    </row>
    <row r="166" spans="1:9" ht="15.75" thickBot="1" x14ac:dyDescent="0.3">
      <c r="A166" s="27" t="str">
        <f>'Fiscal Equity HIGH'!A166</f>
        <v/>
      </c>
      <c r="B166" s="64"/>
      <c r="C166" s="54">
        <f>'Fiscal Equity HIGH'!C166</f>
        <v>0</v>
      </c>
      <c r="D166" s="28" t="e">
        <f t="shared" si="8"/>
        <v>#DIV/0!</v>
      </c>
      <c r="E166" s="64"/>
      <c r="F166" s="54">
        <f>'Fiscal Equity HIGH'!F166</f>
        <v>0</v>
      </c>
      <c r="G166" s="28" t="e">
        <f t="shared" si="9"/>
        <v>#DIV/0!</v>
      </c>
      <c r="H166" s="32" t="e">
        <f t="shared" si="10"/>
        <v>#DIV/0!</v>
      </c>
      <c r="I166" s="29" t="e">
        <f t="shared" si="11"/>
        <v>#DIV/0!</v>
      </c>
    </row>
    <row r="167" spans="1:9" ht="15.75" thickBot="1" x14ac:dyDescent="0.3">
      <c r="A167" s="27" t="str">
        <f>'Fiscal Equity HIGH'!A167</f>
        <v/>
      </c>
      <c r="B167" s="64"/>
      <c r="C167" s="54">
        <f>'Fiscal Equity HIGH'!C167</f>
        <v>0</v>
      </c>
      <c r="D167" s="28" t="e">
        <f t="shared" si="8"/>
        <v>#DIV/0!</v>
      </c>
      <c r="E167" s="64"/>
      <c r="F167" s="54">
        <f>'Fiscal Equity HIGH'!F167</f>
        <v>0</v>
      </c>
      <c r="G167" s="28" t="e">
        <f t="shared" si="9"/>
        <v>#DIV/0!</v>
      </c>
      <c r="H167" s="32" t="e">
        <f t="shared" si="10"/>
        <v>#DIV/0!</v>
      </c>
      <c r="I167" s="29" t="e">
        <f t="shared" si="11"/>
        <v>#DIV/0!</v>
      </c>
    </row>
    <row r="168" spans="1:9" ht="15.75" thickBot="1" x14ac:dyDescent="0.3">
      <c r="A168" s="27" t="str">
        <f>'Fiscal Equity HIGH'!A168</f>
        <v/>
      </c>
      <c r="B168" s="64"/>
      <c r="C168" s="54">
        <f>'Fiscal Equity HIGH'!C168</f>
        <v>0</v>
      </c>
      <c r="D168" s="28" t="e">
        <f t="shared" si="8"/>
        <v>#DIV/0!</v>
      </c>
      <c r="E168" s="64"/>
      <c r="F168" s="54">
        <f>'Fiscal Equity HIGH'!F168</f>
        <v>0</v>
      </c>
      <c r="G168" s="28" t="e">
        <f t="shared" si="9"/>
        <v>#DIV/0!</v>
      </c>
      <c r="H168" s="32" t="e">
        <f t="shared" si="10"/>
        <v>#DIV/0!</v>
      </c>
      <c r="I168" s="29" t="e">
        <f t="shared" si="11"/>
        <v>#DIV/0!</v>
      </c>
    </row>
    <row r="169" spans="1:9" ht="15.75" thickBot="1" x14ac:dyDescent="0.3">
      <c r="A169" s="27" t="str">
        <f>'Fiscal Equity HIGH'!A169</f>
        <v/>
      </c>
      <c r="B169" s="64"/>
      <c r="C169" s="54">
        <f>'Fiscal Equity HIGH'!C169</f>
        <v>0</v>
      </c>
      <c r="D169" s="28" t="e">
        <f t="shared" si="8"/>
        <v>#DIV/0!</v>
      </c>
      <c r="E169" s="64"/>
      <c r="F169" s="54">
        <f>'Fiscal Equity HIGH'!F169</f>
        <v>0</v>
      </c>
      <c r="G169" s="28" t="e">
        <f t="shared" si="9"/>
        <v>#DIV/0!</v>
      </c>
      <c r="H169" s="32" t="e">
        <f t="shared" si="10"/>
        <v>#DIV/0!</v>
      </c>
      <c r="I169" s="29" t="e">
        <f t="shared" si="11"/>
        <v>#DIV/0!</v>
      </c>
    </row>
    <row r="170" spans="1:9" ht="15.75" thickBot="1" x14ac:dyDescent="0.3">
      <c r="A170" s="27" t="str">
        <f>'Fiscal Equity HIGH'!A170</f>
        <v/>
      </c>
      <c r="B170" s="64"/>
      <c r="C170" s="54">
        <f>'Fiscal Equity HIGH'!C170</f>
        <v>0</v>
      </c>
      <c r="D170" s="28" t="e">
        <f t="shared" si="8"/>
        <v>#DIV/0!</v>
      </c>
      <c r="E170" s="64"/>
      <c r="F170" s="54">
        <f>'Fiscal Equity HIGH'!F170</f>
        <v>0</v>
      </c>
      <c r="G170" s="28" t="e">
        <f t="shared" si="9"/>
        <v>#DIV/0!</v>
      </c>
      <c r="H170" s="32" t="e">
        <f t="shared" si="10"/>
        <v>#DIV/0!</v>
      </c>
      <c r="I170" s="29" t="e">
        <f t="shared" si="11"/>
        <v>#DIV/0!</v>
      </c>
    </row>
    <row r="171" spans="1:9" ht="15.75" thickBot="1" x14ac:dyDescent="0.3">
      <c r="A171" s="27" t="str">
        <f>'Fiscal Equity HIGH'!A171</f>
        <v/>
      </c>
      <c r="B171" s="64"/>
      <c r="C171" s="54">
        <f>'Fiscal Equity HIGH'!C171</f>
        <v>0</v>
      </c>
      <c r="D171" s="28" t="e">
        <f t="shared" si="8"/>
        <v>#DIV/0!</v>
      </c>
      <c r="E171" s="64"/>
      <c r="F171" s="54">
        <f>'Fiscal Equity HIGH'!F171</f>
        <v>0</v>
      </c>
      <c r="G171" s="28" t="e">
        <f t="shared" si="9"/>
        <v>#DIV/0!</v>
      </c>
      <c r="H171" s="32" t="e">
        <f t="shared" si="10"/>
        <v>#DIV/0!</v>
      </c>
      <c r="I171" s="29" t="e">
        <f t="shared" si="11"/>
        <v>#DIV/0!</v>
      </c>
    </row>
    <row r="172" spans="1:9" ht="15.75" thickBot="1" x14ac:dyDescent="0.3">
      <c r="A172" s="27" t="str">
        <f>'Fiscal Equity HIGH'!A172</f>
        <v/>
      </c>
      <c r="B172" s="64"/>
      <c r="C172" s="54">
        <f>'Fiscal Equity HIGH'!C172</f>
        <v>0</v>
      </c>
      <c r="D172" s="28" t="e">
        <f t="shared" si="8"/>
        <v>#DIV/0!</v>
      </c>
      <c r="E172" s="64"/>
      <c r="F172" s="54">
        <f>'Fiscal Equity HIGH'!F172</f>
        <v>0</v>
      </c>
      <c r="G172" s="28" t="e">
        <f t="shared" si="9"/>
        <v>#DIV/0!</v>
      </c>
      <c r="H172" s="32" t="e">
        <f t="shared" si="10"/>
        <v>#DIV/0!</v>
      </c>
      <c r="I172" s="29" t="e">
        <f t="shared" si="11"/>
        <v>#DIV/0!</v>
      </c>
    </row>
    <row r="173" spans="1:9" ht="15.75" thickBot="1" x14ac:dyDescent="0.3">
      <c r="A173" s="27" t="str">
        <f>'Fiscal Equity HIGH'!A173</f>
        <v/>
      </c>
      <c r="B173" s="64"/>
      <c r="C173" s="54">
        <f>'Fiscal Equity HIGH'!C173</f>
        <v>0</v>
      </c>
      <c r="D173" s="28" t="e">
        <f t="shared" si="8"/>
        <v>#DIV/0!</v>
      </c>
      <c r="E173" s="64"/>
      <c r="F173" s="54">
        <f>'Fiscal Equity HIGH'!F173</f>
        <v>0</v>
      </c>
      <c r="G173" s="28" t="e">
        <f t="shared" si="9"/>
        <v>#DIV/0!</v>
      </c>
      <c r="H173" s="32" t="e">
        <f t="shared" si="10"/>
        <v>#DIV/0!</v>
      </c>
      <c r="I173" s="29" t="e">
        <f t="shared" si="11"/>
        <v>#DIV/0!</v>
      </c>
    </row>
    <row r="174" spans="1:9" ht="15.75" thickBot="1" x14ac:dyDescent="0.3">
      <c r="A174" s="27" t="str">
        <f>'Fiscal Equity HIGH'!A174</f>
        <v/>
      </c>
      <c r="B174" s="64"/>
      <c r="C174" s="54">
        <f>'Fiscal Equity HIGH'!C174</f>
        <v>0</v>
      </c>
      <c r="D174" s="28" t="e">
        <f t="shared" si="8"/>
        <v>#DIV/0!</v>
      </c>
      <c r="E174" s="64"/>
      <c r="F174" s="54">
        <f>'Fiscal Equity HIGH'!F174</f>
        <v>0</v>
      </c>
      <c r="G174" s="28" t="e">
        <f t="shared" si="9"/>
        <v>#DIV/0!</v>
      </c>
      <c r="H174" s="32" t="e">
        <f t="shared" si="10"/>
        <v>#DIV/0!</v>
      </c>
      <c r="I174" s="29" t="e">
        <f t="shared" si="11"/>
        <v>#DIV/0!</v>
      </c>
    </row>
    <row r="175" spans="1:9" ht="15.75" thickBot="1" x14ac:dyDescent="0.3">
      <c r="A175" s="27" t="str">
        <f>'Fiscal Equity HIGH'!A175</f>
        <v/>
      </c>
      <c r="B175" s="64"/>
      <c r="C175" s="54">
        <f>'Fiscal Equity HIGH'!C175</f>
        <v>0</v>
      </c>
      <c r="D175" s="28" t="e">
        <f t="shared" si="8"/>
        <v>#DIV/0!</v>
      </c>
      <c r="E175" s="64"/>
      <c r="F175" s="54">
        <f>'Fiscal Equity HIGH'!F175</f>
        <v>0</v>
      </c>
      <c r="G175" s="28" t="e">
        <f t="shared" si="9"/>
        <v>#DIV/0!</v>
      </c>
      <c r="H175" s="32" t="e">
        <f t="shared" si="10"/>
        <v>#DIV/0!</v>
      </c>
      <c r="I175" s="29" t="e">
        <f t="shared" si="11"/>
        <v>#DIV/0!</v>
      </c>
    </row>
    <row r="176" spans="1:9" ht="15.75" thickBot="1" x14ac:dyDescent="0.3">
      <c r="A176" s="27" t="str">
        <f>'Fiscal Equity HIGH'!A176</f>
        <v/>
      </c>
      <c r="B176" s="64"/>
      <c r="C176" s="54">
        <f>'Fiscal Equity HIGH'!C176</f>
        <v>0</v>
      </c>
      <c r="D176" s="28" t="e">
        <f t="shared" si="8"/>
        <v>#DIV/0!</v>
      </c>
      <c r="E176" s="64"/>
      <c r="F176" s="54">
        <f>'Fiscal Equity HIGH'!F176</f>
        <v>0</v>
      </c>
      <c r="G176" s="28" t="e">
        <f t="shared" si="9"/>
        <v>#DIV/0!</v>
      </c>
      <c r="H176" s="32" t="e">
        <f t="shared" si="10"/>
        <v>#DIV/0!</v>
      </c>
      <c r="I176" s="29" t="e">
        <f t="shared" si="11"/>
        <v>#DIV/0!</v>
      </c>
    </row>
    <row r="177" spans="1:9" ht="15.75" thickBot="1" x14ac:dyDescent="0.3">
      <c r="A177" s="27" t="str">
        <f>'Fiscal Equity HIGH'!A177</f>
        <v/>
      </c>
      <c r="B177" s="64"/>
      <c r="C177" s="54">
        <f>'Fiscal Equity HIGH'!C177</f>
        <v>0</v>
      </c>
      <c r="D177" s="28" t="e">
        <f t="shared" si="8"/>
        <v>#DIV/0!</v>
      </c>
      <c r="E177" s="64"/>
      <c r="F177" s="54">
        <f>'Fiscal Equity HIGH'!F177</f>
        <v>0</v>
      </c>
      <c r="G177" s="28" t="e">
        <f t="shared" si="9"/>
        <v>#DIV/0!</v>
      </c>
      <c r="H177" s="32" t="e">
        <f t="shared" si="10"/>
        <v>#DIV/0!</v>
      </c>
      <c r="I177" s="29" t="e">
        <f t="shared" si="11"/>
        <v>#DIV/0!</v>
      </c>
    </row>
    <row r="178" spans="1:9" ht="15.75" thickBot="1" x14ac:dyDescent="0.3">
      <c r="A178" s="27" t="str">
        <f>'Fiscal Equity HIGH'!A178</f>
        <v/>
      </c>
      <c r="B178" s="64"/>
      <c r="C178" s="54">
        <f>'Fiscal Equity HIGH'!C178</f>
        <v>0</v>
      </c>
      <c r="D178" s="28" t="e">
        <f t="shared" si="8"/>
        <v>#DIV/0!</v>
      </c>
      <c r="E178" s="64"/>
      <c r="F178" s="54">
        <f>'Fiscal Equity HIGH'!F178</f>
        <v>0</v>
      </c>
      <c r="G178" s="28" t="e">
        <f t="shared" si="9"/>
        <v>#DIV/0!</v>
      </c>
      <c r="H178" s="32" t="e">
        <f t="shared" si="10"/>
        <v>#DIV/0!</v>
      </c>
      <c r="I178" s="29" t="e">
        <f t="shared" si="11"/>
        <v>#DIV/0!</v>
      </c>
    </row>
    <row r="179" spans="1:9" ht="15.75" thickBot="1" x14ac:dyDescent="0.3">
      <c r="A179" s="27" t="str">
        <f>'Fiscal Equity HIGH'!A179</f>
        <v/>
      </c>
      <c r="B179" s="64"/>
      <c r="C179" s="54">
        <f>'Fiscal Equity HIGH'!C179</f>
        <v>0</v>
      </c>
      <c r="D179" s="28" t="e">
        <f t="shared" si="8"/>
        <v>#DIV/0!</v>
      </c>
      <c r="E179" s="64"/>
      <c r="F179" s="54">
        <f>'Fiscal Equity HIGH'!F179</f>
        <v>0</v>
      </c>
      <c r="G179" s="28" t="e">
        <f t="shared" si="9"/>
        <v>#DIV/0!</v>
      </c>
      <c r="H179" s="32" t="e">
        <f t="shared" si="10"/>
        <v>#DIV/0!</v>
      </c>
      <c r="I179" s="29" t="e">
        <f t="shared" si="11"/>
        <v>#DIV/0!</v>
      </c>
    </row>
    <row r="180" spans="1:9" ht="15.75" thickBot="1" x14ac:dyDescent="0.3">
      <c r="A180" s="27" t="str">
        <f>'Fiscal Equity HIGH'!A180</f>
        <v/>
      </c>
      <c r="B180" s="64"/>
      <c r="C180" s="54">
        <f>'Fiscal Equity HIGH'!C180</f>
        <v>0</v>
      </c>
      <c r="D180" s="28" t="e">
        <f t="shared" si="8"/>
        <v>#DIV/0!</v>
      </c>
      <c r="E180" s="64"/>
      <c r="F180" s="54">
        <f>'Fiscal Equity HIGH'!F180</f>
        <v>0</v>
      </c>
      <c r="G180" s="28" t="e">
        <f t="shared" si="9"/>
        <v>#DIV/0!</v>
      </c>
      <c r="H180" s="32" t="e">
        <f t="shared" si="10"/>
        <v>#DIV/0!</v>
      </c>
      <c r="I180" s="29" t="e">
        <f t="shared" si="11"/>
        <v>#DIV/0!</v>
      </c>
    </row>
    <row r="181" spans="1:9" ht="15.75" thickBot="1" x14ac:dyDescent="0.3">
      <c r="A181" s="27" t="str">
        <f>'Fiscal Equity HIGH'!A181</f>
        <v/>
      </c>
      <c r="B181" s="64"/>
      <c r="C181" s="54">
        <f>'Fiscal Equity HIGH'!C181</f>
        <v>0</v>
      </c>
      <c r="D181" s="28" t="e">
        <f t="shared" si="8"/>
        <v>#DIV/0!</v>
      </c>
      <c r="E181" s="64"/>
      <c r="F181" s="54">
        <f>'Fiscal Equity HIGH'!F181</f>
        <v>0</v>
      </c>
      <c r="G181" s="28" t="e">
        <f t="shared" si="9"/>
        <v>#DIV/0!</v>
      </c>
      <c r="H181" s="32" t="e">
        <f t="shared" si="10"/>
        <v>#DIV/0!</v>
      </c>
      <c r="I181" s="29" t="e">
        <f t="shared" si="11"/>
        <v>#DIV/0!</v>
      </c>
    </row>
    <row r="182" spans="1:9" ht="15.75" thickBot="1" x14ac:dyDescent="0.3">
      <c r="A182" s="27" t="str">
        <f>'Fiscal Equity HIGH'!A182</f>
        <v/>
      </c>
      <c r="B182" s="64"/>
      <c r="C182" s="54">
        <f>'Fiscal Equity HIGH'!C182</f>
        <v>0</v>
      </c>
      <c r="D182" s="28" t="e">
        <f t="shared" si="8"/>
        <v>#DIV/0!</v>
      </c>
      <c r="E182" s="64"/>
      <c r="F182" s="54">
        <f>'Fiscal Equity HIGH'!F182</f>
        <v>0</v>
      </c>
      <c r="G182" s="28" t="e">
        <f t="shared" si="9"/>
        <v>#DIV/0!</v>
      </c>
      <c r="H182" s="32" t="e">
        <f t="shared" si="10"/>
        <v>#DIV/0!</v>
      </c>
      <c r="I182" s="29" t="e">
        <f t="shared" si="11"/>
        <v>#DIV/0!</v>
      </c>
    </row>
    <row r="183" spans="1:9" ht="15.75" thickBot="1" x14ac:dyDescent="0.3">
      <c r="A183" s="27" t="str">
        <f>'Fiscal Equity HIGH'!A183</f>
        <v/>
      </c>
      <c r="B183" s="64"/>
      <c r="C183" s="54">
        <f>'Fiscal Equity HIGH'!C183</f>
        <v>0</v>
      </c>
      <c r="D183" s="28" t="e">
        <f t="shared" si="8"/>
        <v>#DIV/0!</v>
      </c>
      <c r="E183" s="64"/>
      <c r="F183" s="54">
        <f>'Fiscal Equity HIGH'!F183</f>
        <v>0</v>
      </c>
      <c r="G183" s="28" t="e">
        <f t="shared" si="9"/>
        <v>#DIV/0!</v>
      </c>
      <c r="H183" s="32" t="e">
        <f t="shared" si="10"/>
        <v>#DIV/0!</v>
      </c>
      <c r="I183" s="29" t="e">
        <f t="shared" si="11"/>
        <v>#DIV/0!</v>
      </c>
    </row>
    <row r="184" spans="1:9" ht="15.75" thickBot="1" x14ac:dyDescent="0.3">
      <c r="A184" s="27" t="str">
        <f>'Fiscal Equity HIGH'!A184</f>
        <v/>
      </c>
      <c r="B184" s="64"/>
      <c r="C184" s="54">
        <f>'Fiscal Equity HIGH'!C184</f>
        <v>0</v>
      </c>
      <c r="D184" s="28" t="e">
        <f t="shared" si="8"/>
        <v>#DIV/0!</v>
      </c>
      <c r="E184" s="64"/>
      <c r="F184" s="54">
        <f>'Fiscal Equity HIGH'!F184</f>
        <v>0</v>
      </c>
      <c r="G184" s="28" t="e">
        <f t="shared" si="9"/>
        <v>#DIV/0!</v>
      </c>
      <c r="H184" s="32" t="e">
        <f t="shared" si="10"/>
        <v>#DIV/0!</v>
      </c>
      <c r="I184" s="29" t="e">
        <f t="shared" si="11"/>
        <v>#DIV/0!</v>
      </c>
    </row>
    <row r="185" spans="1:9" ht="15.75" thickBot="1" x14ac:dyDescent="0.3">
      <c r="A185" s="27" t="str">
        <f>'Fiscal Equity HIGH'!A185</f>
        <v/>
      </c>
      <c r="B185" s="64"/>
      <c r="C185" s="54">
        <f>'Fiscal Equity HIGH'!C185</f>
        <v>0</v>
      </c>
      <c r="D185" s="28" t="e">
        <f t="shared" si="8"/>
        <v>#DIV/0!</v>
      </c>
      <c r="E185" s="64"/>
      <c r="F185" s="54">
        <f>'Fiscal Equity HIGH'!F185</f>
        <v>0</v>
      </c>
      <c r="G185" s="28" t="e">
        <f t="shared" si="9"/>
        <v>#DIV/0!</v>
      </c>
      <c r="H185" s="32" t="e">
        <f t="shared" si="10"/>
        <v>#DIV/0!</v>
      </c>
      <c r="I185" s="29" t="e">
        <f t="shared" si="11"/>
        <v>#DIV/0!</v>
      </c>
    </row>
    <row r="186" spans="1:9" ht="15.75" thickBot="1" x14ac:dyDescent="0.3">
      <c r="A186" s="27" t="str">
        <f>'Fiscal Equity HIGH'!A186</f>
        <v/>
      </c>
      <c r="B186" s="64"/>
      <c r="C186" s="54">
        <f>'Fiscal Equity HIGH'!C186</f>
        <v>0</v>
      </c>
      <c r="D186" s="28" t="e">
        <f t="shared" si="8"/>
        <v>#DIV/0!</v>
      </c>
      <c r="E186" s="64"/>
      <c r="F186" s="54">
        <f>'Fiscal Equity HIGH'!F186</f>
        <v>0</v>
      </c>
      <c r="G186" s="28" t="e">
        <f t="shared" si="9"/>
        <v>#DIV/0!</v>
      </c>
      <c r="H186" s="32" t="e">
        <f t="shared" si="10"/>
        <v>#DIV/0!</v>
      </c>
      <c r="I186" s="29" t="e">
        <f t="shared" si="11"/>
        <v>#DIV/0!</v>
      </c>
    </row>
    <row r="187" spans="1:9" ht="15.75" thickBot="1" x14ac:dyDescent="0.3">
      <c r="A187" s="27" t="str">
        <f>'Fiscal Equity HIGH'!A187</f>
        <v/>
      </c>
      <c r="B187" s="64"/>
      <c r="C187" s="54">
        <f>'Fiscal Equity HIGH'!C187</f>
        <v>0</v>
      </c>
      <c r="D187" s="28" t="e">
        <f t="shared" si="8"/>
        <v>#DIV/0!</v>
      </c>
      <c r="E187" s="64"/>
      <c r="F187" s="54">
        <f>'Fiscal Equity HIGH'!F187</f>
        <v>0</v>
      </c>
      <c r="G187" s="28" t="e">
        <f t="shared" si="9"/>
        <v>#DIV/0!</v>
      </c>
      <c r="H187" s="32" t="e">
        <f t="shared" si="10"/>
        <v>#DIV/0!</v>
      </c>
      <c r="I187" s="29" t="e">
        <f t="shared" si="11"/>
        <v>#DIV/0!</v>
      </c>
    </row>
    <row r="188" spans="1:9" ht="15.75" thickBot="1" x14ac:dyDescent="0.3">
      <c r="A188" s="27" t="str">
        <f>'Fiscal Equity HIGH'!A188</f>
        <v/>
      </c>
      <c r="B188" s="64"/>
      <c r="C188" s="54">
        <f>'Fiscal Equity HIGH'!C188</f>
        <v>0</v>
      </c>
      <c r="D188" s="28" t="e">
        <f t="shared" si="8"/>
        <v>#DIV/0!</v>
      </c>
      <c r="E188" s="64"/>
      <c r="F188" s="54">
        <f>'Fiscal Equity HIGH'!F188</f>
        <v>0</v>
      </c>
      <c r="G188" s="28" t="e">
        <f t="shared" si="9"/>
        <v>#DIV/0!</v>
      </c>
      <c r="H188" s="32" t="e">
        <f t="shared" si="10"/>
        <v>#DIV/0!</v>
      </c>
      <c r="I188" s="29" t="e">
        <f t="shared" si="11"/>
        <v>#DIV/0!</v>
      </c>
    </row>
    <row r="189" spans="1:9" ht="15.75" thickBot="1" x14ac:dyDescent="0.3">
      <c r="A189" s="27" t="str">
        <f>'Fiscal Equity HIGH'!A189</f>
        <v/>
      </c>
      <c r="B189" s="64"/>
      <c r="C189" s="54">
        <f>'Fiscal Equity HIGH'!C189</f>
        <v>0</v>
      </c>
      <c r="D189" s="28" t="e">
        <f t="shared" si="8"/>
        <v>#DIV/0!</v>
      </c>
      <c r="E189" s="64"/>
      <c r="F189" s="54">
        <f>'Fiscal Equity HIGH'!F189</f>
        <v>0</v>
      </c>
      <c r="G189" s="28" t="e">
        <f t="shared" si="9"/>
        <v>#DIV/0!</v>
      </c>
      <c r="H189" s="32" t="e">
        <f t="shared" si="10"/>
        <v>#DIV/0!</v>
      </c>
      <c r="I189" s="29" t="e">
        <f t="shared" si="11"/>
        <v>#DIV/0!</v>
      </c>
    </row>
    <row r="190" spans="1:9" ht="15.75" thickBot="1" x14ac:dyDescent="0.3">
      <c r="A190" s="27" t="str">
        <f>'Fiscal Equity HIGH'!A190</f>
        <v/>
      </c>
      <c r="B190" s="64"/>
      <c r="C190" s="54">
        <f>'Fiscal Equity HIGH'!C190</f>
        <v>0</v>
      </c>
      <c r="D190" s="28" t="e">
        <f t="shared" si="8"/>
        <v>#DIV/0!</v>
      </c>
      <c r="E190" s="64"/>
      <c r="F190" s="54">
        <f>'Fiscal Equity HIGH'!F190</f>
        <v>0</v>
      </c>
      <c r="G190" s="28" t="e">
        <f t="shared" si="9"/>
        <v>#DIV/0!</v>
      </c>
      <c r="H190" s="32" t="e">
        <f t="shared" si="10"/>
        <v>#DIV/0!</v>
      </c>
      <c r="I190" s="29" t="e">
        <f t="shared" si="11"/>
        <v>#DIV/0!</v>
      </c>
    </row>
    <row r="191" spans="1:9" ht="15.75" thickBot="1" x14ac:dyDescent="0.3">
      <c r="A191" s="27" t="str">
        <f>'Fiscal Equity HIGH'!A191</f>
        <v/>
      </c>
      <c r="B191" s="64"/>
      <c r="C191" s="54">
        <f>'Fiscal Equity HIGH'!C191</f>
        <v>0</v>
      </c>
      <c r="D191" s="28" t="e">
        <f t="shared" si="8"/>
        <v>#DIV/0!</v>
      </c>
      <c r="E191" s="64"/>
      <c r="F191" s="54">
        <f>'Fiscal Equity HIGH'!F191</f>
        <v>0</v>
      </c>
      <c r="G191" s="28" t="e">
        <f t="shared" si="9"/>
        <v>#DIV/0!</v>
      </c>
      <c r="H191" s="32" t="e">
        <f t="shared" si="10"/>
        <v>#DIV/0!</v>
      </c>
      <c r="I191" s="29" t="e">
        <f t="shared" si="11"/>
        <v>#DIV/0!</v>
      </c>
    </row>
    <row r="192" spans="1:9" ht="15.75" thickBot="1" x14ac:dyDescent="0.3">
      <c r="A192" s="27" t="str">
        <f>'Fiscal Equity HIGH'!A192</f>
        <v/>
      </c>
      <c r="B192" s="64"/>
      <c r="C192" s="54">
        <f>'Fiscal Equity HIGH'!C192</f>
        <v>0</v>
      </c>
      <c r="D192" s="28" t="e">
        <f t="shared" si="8"/>
        <v>#DIV/0!</v>
      </c>
      <c r="E192" s="64"/>
      <c r="F192" s="54">
        <f>'Fiscal Equity HIGH'!F192</f>
        <v>0</v>
      </c>
      <c r="G192" s="28" t="e">
        <f t="shared" si="9"/>
        <v>#DIV/0!</v>
      </c>
      <c r="H192" s="32" t="e">
        <f t="shared" si="10"/>
        <v>#DIV/0!</v>
      </c>
      <c r="I192" s="29" t="e">
        <f t="shared" si="11"/>
        <v>#DIV/0!</v>
      </c>
    </row>
    <row r="193" spans="1:9" ht="15.75" thickBot="1" x14ac:dyDescent="0.3">
      <c r="A193" s="27" t="str">
        <f>'Fiscal Equity HIGH'!A193</f>
        <v/>
      </c>
      <c r="B193" s="64"/>
      <c r="C193" s="54">
        <f>'Fiscal Equity HIGH'!C193</f>
        <v>0</v>
      </c>
      <c r="D193" s="28" t="e">
        <f t="shared" si="8"/>
        <v>#DIV/0!</v>
      </c>
      <c r="E193" s="64"/>
      <c r="F193" s="54">
        <f>'Fiscal Equity HIGH'!F193</f>
        <v>0</v>
      </c>
      <c r="G193" s="28" t="e">
        <f t="shared" si="9"/>
        <v>#DIV/0!</v>
      </c>
      <c r="H193" s="32" t="e">
        <f t="shared" si="10"/>
        <v>#DIV/0!</v>
      </c>
      <c r="I193" s="29" t="e">
        <f t="shared" si="11"/>
        <v>#DIV/0!</v>
      </c>
    </row>
    <row r="194" spans="1:9" ht="15.75" thickBot="1" x14ac:dyDescent="0.3">
      <c r="A194" s="27" t="str">
        <f>'Fiscal Equity HIGH'!A194</f>
        <v/>
      </c>
      <c r="B194" s="64"/>
      <c r="C194" s="54">
        <f>'Fiscal Equity HIGH'!C194</f>
        <v>0</v>
      </c>
      <c r="D194" s="28" t="e">
        <f t="shared" si="8"/>
        <v>#DIV/0!</v>
      </c>
      <c r="E194" s="64"/>
      <c r="F194" s="54">
        <f>'Fiscal Equity HIGH'!F194</f>
        <v>0</v>
      </c>
      <c r="G194" s="28" t="e">
        <f t="shared" si="9"/>
        <v>#DIV/0!</v>
      </c>
      <c r="H194" s="32" t="e">
        <f t="shared" si="10"/>
        <v>#DIV/0!</v>
      </c>
      <c r="I194" s="29" t="e">
        <f t="shared" si="11"/>
        <v>#DIV/0!</v>
      </c>
    </row>
    <row r="195" spans="1:9" ht="15.75" thickBot="1" x14ac:dyDescent="0.3">
      <c r="A195" s="27" t="str">
        <f>'Fiscal Equity HIGH'!A195</f>
        <v/>
      </c>
      <c r="B195" s="64"/>
      <c r="C195" s="54">
        <f>'Fiscal Equity HIGH'!C195</f>
        <v>0</v>
      </c>
      <c r="D195" s="28" t="e">
        <f t="shared" si="8"/>
        <v>#DIV/0!</v>
      </c>
      <c r="E195" s="64"/>
      <c r="F195" s="54">
        <f>'Fiscal Equity HIGH'!F195</f>
        <v>0</v>
      </c>
      <c r="G195" s="28" t="e">
        <f t="shared" si="9"/>
        <v>#DIV/0!</v>
      </c>
      <c r="H195" s="32" t="e">
        <f t="shared" si="10"/>
        <v>#DIV/0!</v>
      </c>
      <c r="I195" s="29" t="e">
        <f t="shared" si="11"/>
        <v>#DIV/0!</v>
      </c>
    </row>
    <row r="196" spans="1:9" ht="15.75" thickBot="1" x14ac:dyDescent="0.3">
      <c r="A196" s="27" t="str">
        <f>'Fiscal Equity HIGH'!A196</f>
        <v/>
      </c>
      <c r="B196" s="64"/>
      <c r="C196" s="54">
        <f>'Fiscal Equity HIGH'!C196</f>
        <v>0</v>
      </c>
      <c r="D196" s="28" t="e">
        <f t="shared" si="8"/>
        <v>#DIV/0!</v>
      </c>
      <c r="E196" s="64"/>
      <c r="F196" s="54">
        <f>'Fiscal Equity HIGH'!F196</f>
        <v>0</v>
      </c>
      <c r="G196" s="28" t="e">
        <f t="shared" si="9"/>
        <v>#DIV/0!</v>
      </c>
      <c r="H196" s="32" t="e">
        <f t="shared" si="10"/>
        <v>#DIV/0!</v>
      </c>
      <c r="I196" s="29" t="e">
        <f t="shared" si="11"/>
        <v>#DIV/0!</v>
      </c>
    </row>
    <row r="197" spans="1:9" ht="15.75" thickBot="1" x14ac:dyDescent="0.3">
      <c r="A197" s="27" t="str">
        <f>'Fiscal Equity HIGH'!A197</f>
        <v/>
      </c>
      <c r="B197" s="64"/>
      <c r="C197" s="54">
        <f>'Fiscal Equity HIGH'!C197</f>
        <v>0</v>
      </c>
      <c r="D197" s="28" t="e">
        <f t="shared" si="8"/>
        <v>#DIV/0!</v>
      </c>
      <c r="E197" s="64"/>
      <c r="F197" s="54">
        <f>'Fiscal Equity HIGH'!F197</f>
        <v>0</v>
      </c>
      <c r="G197" s="28" t="e">
        <f t="shared" si="9"/>
        <v>#DIV/0!</v>
      </c>
      <c r="H197" s="32" t="e">
        <f t="shared" si="10"/>
        <v>#DIV/0!</v>
      </c>
      <c r="I197" s="29" t="e">
        <f t="shared" si="11"/>
        <v>#DIV/0!</v>
      </c>
    </row>
    <row r="198" spans="1:9" ht="15.75" thickBot="1" x14ac:dyDescent="0.3">
      <c r="A198" s="27" t="str">
        <f>'Fiscal Equity HIGH'!A198</f>
        <v/>
      </c>
      <c r="B198" s="64"/>
      <c r="C198" s="54">
        <f>'Fiscal Equity HIGH'!C198</f>
        <v>0</v>
      </c>
      <c r="D198" s="28" t="e">
        <f t="shared" si="8"/>
        <v>#DIV/0!</v>
      </c>
      <c r="E198" s="64"/>
      <c r="F198" s="54">
        <f>'Fiscal Equity HIGH'!F198</f>
        <v>0</v>
      </c>
      <c r="G198" s="28" t="e">
        <f t="shared" si="9"/>
        <v>#DIV/0!</v>
      </c>
      <c r="H198" s="32" t="e">
        <f t="shared" si="10"/>
        <v>#DIV/0!</v>
      </c>
      <c r="I198" s="29" t="e">
        <f t="shared" si="11"/>
        <v>#DIV/0!</v>
      </c>
    </row>
    <row r="199" spans="1:9" ht="15.75" thickBot="1" x14ac:dyDescent="0.3">
      <c r="A199" s="27" t="str">
        <f>'Fiscal Equity HIGH'!A199</f>
        <v/>
      </c>
      <c r="B199" s="64"/>
      <c r="C199" s="54">
        <f>'Fiscal Equity HIGH'!C199</f>
        <v>0</v>
      </c>
      <c r="D199" s="28" t="e">
        <f t="shared" si="8"/>
        <v>#DIV/0!</v>
      </c>
      <c r="E199" s="64"/>
      <c r="F199" s="54">
        <f>'Fiscal Equity HIGH'!F199</f>
        <v>0</v>
      </c>
      <c r="G199" s="28" t="e">
        <f t="shared" si="9"/>
        <v>#DIV/0!</v>
      </c>
      <c r="H199" s="32" t="e">
        <f t="shared" si="10"/>
        <v>#DIV/0!</v>
      </c>
      <c r="I199" s="29" t="e">
        <f t="shared" si="11"/>
        <v>#DIV/0!</v>
      </c>
    </row>
    <row r="200" spans="1:9" ht="15.75" thickBot="1" x14ac:dyDescent="0.3">
      <c r="A200" s="27" t="str">
        <f>'Fiscal Equity HIGH'!A200</f>
        <v/>
      </c>
      <c r="B200" s="64"/>
      <c r="C200" s="54">
        <f>'Fiscal Equity HIGH'!C200</f>
        <v>0</v>
      </c>
      <c r="D200" s="28" t="e">
        <f t="shared" si="8"/>
        <v>#DIV/0!</v>
      </c>
      <c r="E200" s="64"/>
      <c r="F200" s="54">
        <f>'Fiscal Equity HIGH'!F200</f>
        <v>0</v>
      </c>
      <c r="G200" s="28" t="e">
        <f t="shared" si="9"/>
        <v>#DIV/0!</v>
      </c>
      <c r="H200" s="32" t="e">
        <f t="shared" si="10"/>
        <v>#DIV/0!</v>
      </c>
      <c r="I200" s="29" t="e">
        <f t="shared" si="11"/>
        <v>#DIV/0!</v>
      </c>
    </row>
    <row r="201" spans="1:9" ht="15.75" thickBot="1" x14ac:dyDescent="0.3">
      <c r="A201" s="27" t="str">
        <f>'Fiscal Equity HIGH'!A201</f>
        <v/>
      </c>
      <c r="B201" s="64"/>
      <c r="C201" s="54">
        <f>'Fiscal Equity HIGH'!C201</f>
        <v>0</v>
      </c>
      <c r="D201" s="28" t="e">
        <f t="shared" ref="D201:D264" si="12">B201/C201</f>
        <v>#DIV/0!</v>
      </c>
      <c r="E201" s="64"/>
      <c r="F201" s="54">
        <f>'Fiscal Equity HIGH'!F201</f>
        <v>0</v>
      </c>
      <c r="G201" s="28" t="e">
        <f t="shared" ref="G201:G264" si="13">E201/F201</f>
        <v>#DIV/0!</v>
      </c>
      <c r="H201" s="32" t="e">
        <f t="shared" ref="H201:H264" si="14">IF(G201&gt;D201,G201-D201,0)</f>
        <v>#DIV/0!</v>
      </c>
      <c r="I201" s="29" t="e">
        <f t="shared" si="11"/>
        <v>#DIV/0!</v>
      </c>
    </row>
    <row r="202" spans="1:9" ht="15.75" thickBot="1" x14ac:dyDescent="0.3">
      <c r="A202" s="27" t="str">
        <f>'Fiscal Equity HIGH'!A202</f>
        <v/>
      </c>
      <c r="B202" s="64"/>
      <c r="C202" s="54">
        <f>'Fiscal Equity HIGH'!C202</f>
        <v>0</v>
      </c>
      <c r="D202" s="28" t="e">
        <f t="shared" si="12"/>
        <v>#DIV/0!</v>
      </c>
      <c r="E202" s="64"/>
      <c r="F202" s="54">
        <f>'Fiscal Equity HIGH'!F202</f>
        <v>0</v>
      </c>
      <c r="G202" s="28" t="e">
        <f t="shared" si="13"/>
        <v>#DIV/0!</v>
      </c>
      <c r="H202" s="32" t="e">
        <f t="shared" si="14"/>
        <v>#DIV/0!</v>
      </c>
      <c r="I202" s="29" t="e">
        <f t="shared" ref="I202:I265" si="15">IF(H202&lt;0.01,"Yes","No")</f>
        <v>#DIV/0!</v>
      </c>
    </row>
    <row r="203" spans="1:9" ht="15.75" thickBot="1" x14ac:dyDescent="0.3">
      <c r="A203" s="27" t="str">
        <f>'Fiscal Equity HIGH'!A203</f>
        <v/>
      </c>
      <c r="B203" s="64"/>
      <c r="C203" s="54">
        <f>'Fiscal Equity HIGH'!C203</f>
        <v>0</v>
      </c>
      <c r="D203" s="28" t="e">
        <f t="shared" si="12"/>
        <v>#DIV/0!</v>
      </c>
      <c r="E203" s="64"/>
      <c r="F203" s="54">
        <f>'Fiscal Equity HIGH'!F203</f>
        <v>0</v>
      </c>
      <c r="G203" s="28" t="e">
        <f t="shared" si="13"/>
        <v>#DIV/0!</v>
      </c>
      <c r="H203" s="32" t="e">
        <f t="shared" si="14"/>
        <v>#DIV/0!</v>
      </c>
      <c r="I203" s="29" t="e">
        <f t="shared" si="15"/>
        <v>#DIV/0!</v>
      </c>
    </row>
    <row r="204" spans="1:9" ht="15.75" thickBot="1" x14ac:dyDescent="0.3">
      <c r="A204" s="27" t="str">
        <f>'Fiscal Equity HIGH'!A204</f>
        <v/>
      </c>
      <c r="B204" s="64"/>
      <c r="C204" s="54">
        <f>'Fiscal Equity HIGH'!C204</f>
        <v>0</v>
      </c>
      <c r="D204" s="28" t="e">
        <f t="shared" si="12"/>
        <v>#DIV/0!</v>
      </c>
      <c r="E204" s="64"/>
      <c r="F204" s="54">
        <f>'Fiscal Equity HIGH'!F204</f>
        <v>0</v>
      </c>
      <c r="G204" s="28" t="e">
        <f t="shared" si="13"/>
        <v>#DIV/0!</v>
      </c>
      <c r="H204" s="32" t="e">
        <f t="shared" si="14"/>
        <v>#DIV/0!</v>
      </c>
      <c r="I204" s="29" t="e">
        <f t="shared" si="15"/>
        <v>#DIV/0!</v>
      </c>
    </row>
    <row r="205" spans="1:9" ht="15.75" thickBot="1" x14ac:dyDescent="0.3">
      <c r="A205" s="27" t="str">
        <f>'Fiscal Equity HIGH'!A205</f>
        <v/>
      </c>
      <c r="B205" s="64"/>
      <c r="C205" s="54">
        <f>'Fiscal Equity HIGH'!C205</f>
        <v>0</v>
      </c>
      <c r="D205" s="28" t="e">
        <f t="shared" si="12"/>
        <v>#DIV/0!</v>
      </c>
      <c r="E205" s="64"/>
      <c r="F205" s="54">
        <f>'Fiscal Equity HIGH'!F205</f>
        <v>0</v>
      </c>
      <c r="G205" s="28" t="e">
        <f t="shared" si="13"/>
        <v>#DIV/0!</v>
      </c>
      <c r="H205" s="32" t="e">
        <f t="shared" si="14"/>
        <v>#DIV/0!</v>
      </c>
      <c r="I205" s="29" t="e">
        <f t="shared" si="15"/>
        <v>#DIV/0!</v>
      </c>
    </row>
    <row r="206" spans="1:9" ht="15.75" thickBot="1" x14ac:dyDescent="0.3">
      <c r="A206" s="27" t="str">
        <f>'Fiscal Equity HIGH'!A206</f>
        <v/>
      </c>
      <c r="B206" s="64"/>
      <c r="C206" s="54">
        <f>'Fiscal Equity HIGH'!C206</f>
        <v>0</v>
      </c>
      <c r="D206" s="28" t="e">
        <f t="shared" si="12"/>
        <v>#DIV/0!</v>
      </c>
      <c r="E206" s="64"/>
      <c r="F206" s="54">
        <f>'Fiscal Equity HIGH'!F206</f>
        <v>0</v>
      </c>
      <c r="G206" s="28" t="e">
        <f t="shared" si="13"/>
        <v>#DIV/0!</v>
      </c>
      <c r="H206" s="32" t="e">
        <f t="shared" si="14"/>
        <v>#DIV/0!</v>
      </c>
      <c r="I206" s="29" t="e">
        <f t="shared" si="15"/>
        <v>#DIV/0!</v>
      </c>
    </row>
    <row r="207" spans="1:9" ht="15.75" thickBot="1" x14ac:dyDescent="0.3">
      <c r="A207" s="27" t="str">
        <f>'Fiscal Equity HIGH'!A207</f>
        <v/>
      </c>
      <c r="B207" s="64"/>
      <c r="C207" s="54">
        <f>'Fiscal Equity HIGH'!C207</f>
        <v>0</v>
      </c>
      <c r="D207" s="28" t="e">
        <f t="shared" si="12"/>
        <v>#DIV/0!</v>
      </c>
      <c r="E207" s="64"/>
      <c r="F207" s="54">
        <f>'Fiscal Equity HIGH'!F207</f>
        <v>0</v>
      </c>
      <c r="G207" s="28" t="e">
        <f t="shared" si="13"/>
        <v>#DIV/0!</v>
      </c>
      <c r="H207" s="32" t="e">
        <f t="shared" si="14"/>
        <v>#DIV/0!</v>
      </c>
      <c r="I207" s="29" t="e">
        <f t="shared" si="15"/>
        <v>#DIV/0!</v>
      </c>
    </row>
    <row r="208" spans="1:9" ht="15.75" thickBot="1" x14ac:dyDescent="0.3">
      <c r="A208" s="27" t="str">
        <f>'Fiscal Equity HIGH'!A208</f>
        <v/>
      </c>
      <c r="B208" s="64"/>
      <c r="C208" s="54">
        <f>'Fiscal Equity HIGH'!C208</f>
        <v>0</v>
      </c>
      <c r="D208" s="28" t="e">
        <f t="shared" si="12"/>
        <v>#DIV/0!</v>
      </c>
      <c r="E208" s="64"/>
      <c r="F208" s="54">
        <f>'Fiscal Equity HIGH'!F208</f>
        <v>0</v>
      </c>
      <c r="G208" s="28" t="e">
        <f t="shared" si="13"/>
        <v>#DIV/0!</v>
      </c>
      <c r="H208" s="32" t="e">
        <f t="shared" si="14"/>
        <v>#DIV/0!</v>
      </c>
      <c r="I208" s="29" t="e">
        <f t="shared" si="15"/>
        <v>#DIV/0!</v>
      </c>
    </row>
    <row r="209" spans="1:9" ht="15.75" thickBot="1" x14ac:dyDescent="0.3">
      <c r="A209" s="27" t="str">
        <f>'Fiscal Equity HIGH'!A209</f>
        <v/>
      </c>
      <c r="B209" s="64"/>
      <c r="C209" s="54">
        <f>'Fiscal Equity HIGH'!C209</f>
        <v>0</v>
      </c>
      <c r="D209" s="28" t="e">
        <f t="shared" si="12"/>
        <v>#DIV/0!</v>
      </c>
      <c r="E209" s="64"/>
      <c r="F209" s="54">
        <f>'Fiscal Equity HIGH'!F209</f>
        <v>0</v>
      </c>
      <c r="G209" s="28" t="e">
        <f t="shared" si="13"/>
        <v>#DIV/0!</v>
      </c>
      <c r="H209" s="32" t="e">
        <f t="shared" si="14"/>
        <v>#DIV/0!</v>
      </c>
      <c r="I209" s="29" t="e">
        <f t="shared" si="15"/>
        <v>#DIV/0!</v>
      </c>
    </row>
    <row r="210" spans="1:9" ht="15.75" thickBot="1" x14ac:dyDescent="0.3">
      <c r="A210" s="27" t="str">
        <f>'Fiscal Equity HIGH'!A210</f>
        <v/>
      </c>
      <c r="B210" s="64"/>
      <c r="C210" s="54">
        <f>'Fiscal Equity HIGH'!C210</f>
        <v>0</v>
      </c>
      <c r="D210" s="28" t="e">
        <f t="shared" si="12"/>
        <v>#DIV/0!</v>
      </c>
      <c r="E210" s="64"/>
      <c r="F210" s="54">
        <f>'Fiscal Equity HIGH'!F210</f>
        <v>0</v>
      </c>
      <c r="G210" s="28" t="e">
        <f t="shared" si="13"/>
        <v>#DIV/0!</v>
      </c>
      <c r="H210" s="32" t="e">
        <f t="shared" si="14"/>
        <v>#DIV/0!</v>
      </c>
      <c r="I210" s="29" t="e">
        <f t="shared" si="15"/>
        <v>#DIV/0!</v>
      </c>
    </row>
    <row r="211" spans="1:9" ht="15.75" thickBot="1" x14ac:dyDescent="0.3">
      <c r="A211" s="27" t="str">
        <f>'Fiscal Equity HIGH'!A211</f>
        <v/>
      </c>
      <c r="B211" s="64"/>
      <c r="C211" s="54">
        <f>'Fiscal Equity HIGH'!C211</f>
        <v>0</v>
      </c>
      <c r="D211" s="28" t="e">
        <f t="shared" si="12"/>
        <v>#DIV/0!</v>
      </c>
      <c r="E211" s="64"/>
      <c r="F211" s="54">
        <f>'Fiscal Equity HIGH'!F211</f>
        <v>0</v>
      </c>
      <c r="G211" s="28" t="e">
        <f t="shared" si="13"/>
        <v>#DIV/0!</v>
      </c>
      <c r="H211" s="32" t="e">
        <f t="shared" si="14"/>
        <v>#DIV/0!</v>
      </c>
      <c r="I211" s="29" t="e">
        <f t="shared" si="15"/>
        <v>#DIV/0!</v>
      </c>
    </row>
    <row r="212" spans="1:9" ht="15.75" thickBot="1" x14ac:dyDescent="0.3">
      <c r="A212" s="27" t="str">
        <f>'Fiscal Equity HIGH'!A212</f>
        <v/>
      </c>
      <c r="B212" s="64"/>
      <c r="C212" s="54">
        <f>'Fiscal Equity HIGH'!C212</f>
        <v>0</v>
      </c>
      <c r="D212" s="28" t="e">
        <f t="shared" si="12"/>
        <v>#DIV/0!</v>
      </c>
      <c r="E212" s="64"/>
      <c r="F212" s="54">
        <f>'Fiscal Equity HIGH'!F212</f>
        <v>0</v>
      </c>
      <c r="G212" s="28" t="e">
        <f t="shared" si="13"/>
        <v>#DIV/0!</v>
      </c>
      <c r="H212" s="32" t="e">
        <f t="shared" si="14"/>
        <v>#DIV/0!</v>
      </c>
      <c r="I212" s="29" t="e">
        <f t="shared" si="15"/>
        <v>#DIV/0!</v>
      </c>
    </row>
    <row r="213" spans="1:9" ht="15.75" thickBot="1" x14ac:dyDescent="0.3">
      <c r="A213" s="27" t="str">
        <f>'Fiscal Equity HIGH'!A213</f>
        <v/>
      </c>
      <c r="B213" s="64"/>
      <c r="C213" s="54">
        <f>'Fiscal Equity HIGH'!C213</f>
        <v>0</v>
      </c>
      <c r="D213" s="28" t="e">
        <f t="shared" si="12"/>
        <v>#DIV/0!</v>
      </c>
      <c r="E213" s="64"/>
      <c r="F213" s="54">
        <f>'Fiscal Equity HIGH'!F213</f>
        <v>0</v>
      </c>
      <c r="G213" s="28" t="e">
        <f t="shared" si="13"/>
        <v>#DIV/0!</v>
      </c>
      <c r="H213" s="32" t="e">
        <f t="shared" si="14"/>
        <v>#DIV/0!</v>
      </c>
      <c r="I213" s="29" t="e">
        <f t="shared" si="15"/>
        <v>#DIV/0!</v>
      </c>
    </row>
    <row r="214" spans="1:9" ht="15.75" thickBot="1" x14ac:dyDescent="0.3">
      <c r="A214" s="27" t="str">
        <f>'Fiscal Equity HIGH'!A214</f>
        <v/>
      </c>
      <c r="B214" s="64"/>
      <c r="C214" s="54">
        <f>'Fiscal Equity HIGH'!C214</f>
        <v>0</v>
      </c>
      <c r="D214" s="28" t="e">
        <f t="shared" si="12"/>
        <v>#DIV/0!</v>
      </c>
      <c r="E214" s="64"/>
      <c r="F214" s="54">
        <f>'Fiscal Equity HIGH'!F214</f>
        <v>0</v>
      </c>
      <c r="G214" s="28" t="e">
        <f t="shared" si="13"/>
        <v>#DIV/0!</v>
      </c>
      <c r="H214" s="32" t="e">
        <f t="shared" si="14"/>
        <v>#DIV/0!</v>
      </c>
      <c r="I214" s="29" t="e">
        <f t="shared" si="15"/>
        <v>#DIV/0!</v>
      </c>
    </row>
    <row r="215" spans="1:9" ht="15.75" thickBot="1" x14ac:dyDescent="0.3">
      <c r="A215" s="27" t="str">
        <f>'Fiscal Equity HIGH'!A215</f>
        <v/>
      </c>
      <c r="B215" s="64"/>
      <c r="C215" s="54">
        <f>'Fiscal Equity HIGH'!C215</f>
        <v>0</v>
      </c>
      <c r="D215" s="28" t="e">
        <f t="shared" si="12"/>
        <v>#DIV/0!</v>
      </c>
      <c r="E215" s="64"/>
      <c r="F215" s="54">
        <f>'Fiscal Equity HIGH'!F215</f>
        <v>0</v>
      </c>
      <c r="G215" s="28" t="e">
        <f t="shared" si="13"/>
        <v>#DIV/0!</v>
      </c>
      <c r="H215" s="32" t="e">
        <f t="shared" si="14"/>
        <v>#DIV/0!</v>
      </c>
      <c r="I215" s="29" t="e">
        <f t="shared" si="15"/>
        <v>#DIV/0!</v>
      </c>
    </row>
    <row r="216" spans="1:9" ht="15.75" thickBot="1" x14ac:dyDescent="0.3">
      <c r="A216" s="27" t="str">
        <f>'Fiscal Equity HIGH'!A216</f>
        <v/>
      </c>
      <c r="B216" s="64"/>
      <c r="C216" s="54">
        <f>'Fiscal Equity HIGH'!C216</f>
        <v>0</v>
      </c>
      <c r="D216" s="28" t="e">
        <f t="shared" si="12"/>
        <v>#DIV/0!</v>
      </c>
      <c r="E216" s="64"/>
      <c r="F216" s="54">
        <f>'Fiscal Equity HIGH'!F216</f>
        <v>0</v>
      </c>
      <c r="G216" s="28" t="e">
        <f t="shared" si="13"/>
        <v>#DIV/0!</v>
      </c>
      <c r="H216" s="32" t="e">
        <f t="shared" si="14"/>
        <v>#DIV/0!</v>
      </c>
      <c r="I216" s="29" t="e">
        <f t="shared" si="15"/>
        <v>#DIV/0!</v>
      </c>
    </row>
    <row r="217" spans="1:9" ht="15.75" thickBot="1" x14ac:dyDescent="0.3">
      <c r="A217" s="27" t="str">
        <f>'Fiscal Equity HIGH'!A217</f>
        <v/>
      </c>
      <c r="B217" s="64"/>
      <c r="C217" s="54">
        <f>'Fiscal Equity HIGH'!C217</f>
        <v>0</v>
      </c>
      <c r="D217" s="28" t="e">
        <f t="shared" si="12"/>
        <v>#DIV/0!</v>
      </c>
      <c r="E217" s="64"/>
      <c r="F217" s="54">
        <f>'Fiscal Equity HIGH'!F217</f>
        <v>0</v>
      </c>
      <c r="G217" s="28" t="e">
        <f t="shared" si="13"/>
        <v>#DIV/0!</v>
      </c>
      <c r="H217" s="32" t="e">
        <f t="shared" si="14"/>
        <v>#DIV/0!</v>
      </c>
      <c r="I217" s="29" t="e">
        <f t="shared" si="15"/>
        <v>#DIV/0!</v>
      </c>
    </row>
    <row r="218" spans="1:9" ht="15.75" thickBot="1" x14ac:dyDescent="0.3">
      <c r="A218" s="27" t="str">
        <f>'Fiscal Equity HIGH'!A218</f>
        <v/>
      </c>
      <c r="B218" s="64"/>
      <c r="C218" s="54">
        <f>'Fiscal Equity HIGH'!C218</f>
        <v>0</v>
      </c>
      <c r="D218" s="28" t="e">
        <f t="shared" si="12"/>
        <v>#DIV/0!</v>
      </c>
      <c r="E218" s="64"/>
      <c r="F218" s="54">
        <f>'Fiscal Equity HIGH'!F218</f>
        <v>0</v>
      </c>
      <c r="G218" s="28" t="e">
        <f t="shared" si="13"/>
        <v>#DIV/0!</v>
      </c>
      <c r="H218" s="32" t="e">
        <f t="shared" si="14"/>
        <v>#DIV/0!</v>
      </c>
      <c r="I218" s="29" t="e">
        <f t="shared" si="15"/>
        <v>#DIV/0!</v>
      </c>
    </row>
    <row r="219" spans="1:9" ht="15.75" thickBot="1" x14ac:dyDescent="0.3">
      <c r="A219" s="27" t="str">
        <f>'Fiscal Equity HIGH'!A219</f>
        <v/>
      </c>
      <c r="B219" s="64"/>
      <c r="C219" s="54">
        <f>'Fiscal Equity HIGH'!C219</f>
        <v>0</v>
      </c>
      <c r="D219" s="28" t="e">
        <f t="shared" si="12"/>
        <v>#DIV/0!</v>
      </c>
      <c r="E219" s="64"/>
      <c r="F219" s="54">
        <f>'Fiscal Equity HIGH'!F219</f>
        <v>0</v>
      </c>
      <c r="G219" s="28" t="e">
        <f t="shared" si="13"/>
        <v>#DIV/0!</v>
      </c>
      <c r="H219" s="32" t="e">
        <f t="shared" si="14"/>
        <v>#DIV/0!</v>
      </c>
      <c r="I219" s="29" t="e">
        <f t="shared" si="15"/>
        <v>#DIV/0!</v>
      </c>
    </row>
    <row r="220" spans="1:9" ht="15.75" thickBot="1" x14ac:dyDescent="0.3">
      <c r="A220" s="27" t="str">
        <f>'Fiscal Equity HIGH'!A220</f>
        <v/>
      </c>
      <c r="B220" s="64"/>
      <c r="C220" s="54">
        <f>'Fiscal Equity HIGH'!C220</f>
        <v>0</v>
      </c>
      <c r="D220" s="28" t="e">
        <f t="shared" si="12"/>
        <v>#DIV/0!</v>
      </c>
      <c r="E220" s="64"/>
      <c r="F220" s="54">
        <f>'Fiscal Equity HIGH'!F220</f>
        <v>0</v>
      </c>
      <c r="G220" s="28" t="e">
        <f t="shared" si="13"/>
        <v>#DIV/0!</v>
      </c>
      <c r="H220" s="32" t="e">
        <f t="shared" si="14"/>
        <v>#DIV/0!</v>
      </c>
      <c r="I220" s="29" t="e">
        <f t="shared" si="15"/>
        <v>#DIV/0!</v>
      </c>
    </row>
    <row r="221" spans="1:9" ht="15.75" thickBot="1" x14ac:dyDescent="0.3">
      <c r="A221" s="27" t="str">
        <f>'Fiscal Equity HIGH'!A221</f>
        <v/>
      </c>
      <c r="B221" s="64"/>
      <c r="C221" s="54">
        <f>'Fiscal Equity HIGH'!C221</f>
        <v>0</v>
      </c>
      <c r="D221" s="28" t="e">
        <f t="shared" si="12"/>
        <v>#DIV/0!</v>
      </c>
      <c r="E221" s="64"/>
      <c r="F221" s="54">
        <f>'Fiscal Equity HIGH'!F221</f>
        <v>0</v>
      </c>
      <c r="G221" s="28" t="e">
        <f t="shared" si="13"/>
        <v>#DIV/0!</v>
      </c>
      <c r="H221" s="32" t="e">
        <f t="shared" si="14"/>
        <v>#DIV/0!</v>
      </c>
      <c r="I221" s="29" t="e">
        <f t="shared" si="15"/>
        <v>#DIV/0!</v>
      </c>
    </row>
    <row r="222" spans="1:9" ht="15.75" thickBot="1" x14ac:dyDescent="0.3">
      <c r="A222" s="27" t="str">
        <f>'Fiscal Equity HIGH'!A222</f>
        <v/>
      </c>
      <c r="B222" s="64"/>
      <c r="C222" s="54">
        <f>'Fiscal Equity HIGH'!C222</f>
        <v>0</v>
      </c>
      <c r="D222" s="28" t="e">
        <f t="shared" si="12"/>
        <v>#DIV/0!</v>
      </c>
      <c r="E222" s="64"/>
      <c r="F222" s="54">
        <f>'Fiscal Equity HIGH'!F222</f>
        <v>0</v>
      </c>
      <c r="G222" s="28" t="e">
        <f t="shared" si="13"/>
        <v>#DIV/0!</v>
      </c>
      <c r="H222" s="32" t="e">
        <f t="shared" si="14"/>
        <v>#DIV/0!</v>
      </c>
      <c r="I222" s="29" t="e">
        <f t="shared" si="15"/>
        <v>#DIV/0!</v>
      </c>
    </row>
    <row r="223" spans="1:9" ht="15.75" thickBot="1" x14ac:dyDescent="0.3">
      <c r="A223" s="27" t="str">
        <f>'Fiscal Equity HIGH'!A223</f>
        <v/>
      </c>
      <c r="B223" s="64"/>
      <c r="C223" s="54">
        <f>'Fiscal Equity HIGH'!C223</f>
        <v>0</v>
      </c>
      <c r="D223" s="28" t="e">
        <f t="shared" si="12"/>
        <v>#DIV/0!</v>
      </c>
      <c r="E223" s="64"/>
      <c r="F223" s="54">
        <f>'Fiscal Equity HIGH'!F223</f>
        <v>0</v>
      </c>
      <c r="G223" s="28" t="e">
        <f t="shared" si="13"/>
        <v>#DIV/0!</v>
      </c>
      <c r="H223" s="32" t="e">
        <f t="shared" si="14"/>
        <v>#DIV/0!</v>
      </c>
      <c r="I223" s="29" t="e">
        <f t="shared" si="15"/>
        <v>#DIV/0!</v>
      </c>
    </row>
    <row r="224" spans="1:9" ht="15.75" thickBot="1" x14ac:dyDescent="0.3">
      <c r="A224" s="27" t="str">
        <f>'Fiscal Equity HIGH'!A224</f>
        <v/>
      </c>
      <c r="B224" s="64"/>
      <c r="C224" s="54">
        <f>'Fiscal Equity HIGH'!C224</f>
        <v>0</v>
      </c>
      <c r="D224" s="28" t="e">
        <f t="shared" si="12"/>
        <v>#DIV/0!</v>
      </c>
      <c r="E224" s="64"/>
      <c r="F224" s="54">
        <f>'Fiscal Equity HIGH'!F224</f>
        <v>0</v>
      </c>
      <c r="G224" s="28" t="e">
        <f t="shared" si="13"/>
        <v>#DIV/0!</v>
      </c>
      <c r="H224" s="32" t="e">
        <f t="shared" si="14"/>
        <v>#DIV/0!</v>
      </c>
      <c r="I224" s="29" t="e">
        <f t="shared" si="15"/>
        <v>#DIV/0!</v>
      </c>
    </row>
    <row r="225" spans="1:9" ht="15.75" thickBot="1" x14ac:dyDescent="0.3">
      <c r="A225" s="27" t="str">
        <f>'Fiscal Equity HIGH'!A225</f>
        <v/>
      </c>
      <c r="B225" s="64"/>
      <c r="C225" s="54">
        <f>'Fiscal Equity HIGH'!C225</f>
        <v>0</v>
      </c>
      <c r="D225" s="28" t="e">
        <f t="shared" si="12"/>
        <v>#DIV/0!</v>
      </c>
      <c r="E225" s="64"/>
      <c r="F225" s="54">
        <f>'Fiscal Equity HIGH'!F225</f>
        <v>0</v>
      </c>
      <c r="G225" s="28" t="e">
        <f t="shared" si="13"/>
        <v>#DIV/0!</v>
      </c>
      <c r="H225" s="32" t="e">
        <f t="shared" si="14"/>
        <v>#DIV/0!</v>
      </c>
      <c r="I225" s="29" t="e">
        <f t="shared" si="15"/>
        <v>#DIV/0!</v>
      </c>
    </row>
    <row r="226" spans="1:9" ht="15.75" thickBot="1" x14ac:dyDescent="0.3">
      <c r="A226" s="27" t="str">
        <f>'Fiscal Equity HIGH'!A226</f>
        <v/>
      </c>
      <c r="B226" s="64"/>
      <c r="C226" s="54">
        <f>'Fiscal Equity HIGH'!C226</f>
        <v>0</v>
      </c>
      <c r="D226" s="28" t="e">
        <f t="shared" si="12"/>
        <v>#DIV/0!</v>
      </c>
      <c r="E226" s="64"/>
      <c r="F226" s="54">
        <f>'Fiscal Equity HIGH'!F226</f>
        <v>0</v>
      </c>
      <c r="G226" s="28" t="e">
        <f t="shared" si="13"/>
        <v>#DIV/0!</v>
      </c>
      <c r="H226" s="32" t="e">
        <f t="shared" si="14"/>
        <v>#DIV/0!</v>
      </c>
      <c r="I226" s="29" t="e">
        <f t="shared" si="15"/>
        <v>#DIV/0!</v>
      </c>
    </row>
    <row r="227" spans="1:9" ht="15.75" thickBot="1" x14ac:dyDescent="0.3">
      <c r="A227" s="27" t="str">
        <f>'Fiscal Equity HIGH'!A227</f>
        <v/>
      </c>
      <c r="B227" s="64"/>
      <c r="C227" s="54">
        <f>'Fiscal Equity HIGH'!C227</f>
        <v>0</v>
      </c>
      <c r="D227" s="28" t="e">
        <f t="shared" si="12"/>
        <v>#DIV/0!</v>
      </c>
      <c r="E227" s="64"/>
      <c r="F227" s="54">
        <f>'Fiscal Equity HIGH'!F227</f>
        <v>0</v>
      </c>
      <c r="G227" s="28" t="e">
        <f t="shared" si="13"/>
        <v>#DIV/0!</v>
      </c>
      <c r="H227" s="32" t="e">
        <f t="shared" si="14"/>
        <v>#DIV/0!</v>
      </c>
      <c r="I227" s="29" t="e">
        <f t="shared" si="15"/>
        <v>#DIV/0!</v>
      </c>
    </row>
    <row r="228" spans="1:9" ht="15.75" thickBot="1" x14ac:dyDescent="0.3">
      <c r="A228" s="27" t="str">
        <f>'Fiscal Equity HIGH'!A228</f>
        <v/>
      </c>
      <c r="B228" s="64"/>
      <c r="C228" s="54">
        <f>'Fiscal Equity HIGH'!C228</f>
        <v>0</v>
      </c>
      <c r="D228" s="28" t="e">
        <f t="shared" si="12"/>
        <v>#DIV/0!</v>
      </c>
      <c r="E228" s="64"/>
      <c r="F228" s="54">
        <f>'Fiscal Equity HIGH'!F228</f>
        <v>0</v>
      </c>
      <c r="G228" s="28" t="e">
        <f t="shared" si="13"/>
        <v>#DIV/0!</v>
      </c>
      <c r="H228" s="32" t="e">
        <f t="shared" si="14"/>
        <v>#DIV/0!</v>
      </c>
      <c r="I228" s="29" t="e">
        <f t="shared" si="15"/>
        <v>#DIV/0!</v>
      </c>
    </row>
    <row r="229" spans="1:9" ht="15.75" thickBot="1" x14ac:dyDescent="0.3">
      <c r="A229" s="27" t="str">
        <f>'Fiscal Equity HIGH'!A229</f>
        <v/>
      </c>
      <c r="B229" s="64"/>
      <c r="C229" s="54">
        <f>'Fiscal Equity HIGH'!C229</f>
        <v>0</v>
      </c>
      <c r="D229" s="28" t="e">
        <f t="shared" si="12"/>
        <v>#DIV/0!</v>
      </c>
      <c r="E229" s="64"/>
      <c r="F229" s="54">
        <f>'Fiscal Equity HIGH'!F229</f>
        <v>0</v>
      </c>
      <c r="G229" s="28" t="e">
        <f t="shared" si="13"/>
        <v>#DIV/0!</v>
      </c>
      <c r="H229" s="32" t="e">
        <f t="shared" si="14"/>
        <v>#DIV/0!</v>
      </c>
      <c r="I229" s="29" t="e">
        <f t="shared" si="15"/>
        <v>#DIV/0!</v>
      </c>
    </row>
    <row r="230" spans="1:9" ht="15.75" thickBot="1" x14ac:dyDescent="0.3">
      <c r="A230" s="27" t="str">
        <f>'Fiscal Equity HIGH'!A230</f>
        <v/>
      </c>
      <c r="B230" s="64"/>
      <c r="C230" s="54">
        <f>'Fiscal Equity HIGH'!C230</f>
        <v>0</v>
      </c>
      <c r="D230" s="28" t="e">
        <f t="shared" si="12"/>
        <v>#DIV/0!</v>
      </c>
      <c r="E230" s="64"/>
      <c r="F230" s="54">
        <f>'Fiscal Equity HIGH'!F230</f>
        <v>0</v>
      </c>
      <c r="G230" s="28" t="e">
        <f t="shared" si="13"/>
        <v>#DIV/0!</v>
      </c>
      <c r="H230" s="32" t="e">
        <f t="shared" si="14"/>
        <v>#DIV/0!</v>
      </c>
      <c r="I230" s="29" t="e">
        <f t="shared" si="15"/>
        <v>#DIV/0!</v>
      </c>
    </row>
    <row r="231" spans="1:9" ht="15.75" thickBot="1" x14ac:dyDescent="0.3">
      <c r="A231" s="27" t="str">
        <f>'Fiscal Equity HIGH'!A231</f>
        <v/>
      </c>
      <c r="B231" s="64"/>
      <c r="C231" s="54">
        <f>'Fiscal Equity HIGH'!C231</f>
        <v>0</v>
      </c>
      <c r="D231" s="28" t="e">
        <f t="shared" si="12"/>
        <v>#DIV/0!</v>
      </c>
      <c r="E231" s="64"/>
      <c r="F231" s="54">
        <f>'Fiscal Equity HIGH'!F231</f>
        <v>0</v>
      </c>
      <c r="G231" s="28" t="e">
        <f t="shared" si="13"/>
        <v>#DIV/0!</v>
      </c>
      <c r="H231" s="32" t="e">
        <f t="shared" si="14"/>
        <v>#DIV/0!</v>
      </c>
      <c r="I231" s="29" t="e">
        <f t="shared" si="15"/>
        <v>#DIV/0!</v>
      </c>
    </row>
    <row r="232" spans="1:9" ht="15.75" thickBot="1" x14ac:dyDescent="0.3">
      <c r="A232" s="27" t="str">
        <f>'Fiscal Equity HIGH'!A232</f>
        <v/>
      </c>
      <c r="B232" s="64"/>
      <c r="C232" s="54">
        <f>'Fiscal Equity HIGH'!C232</f>
        <v>0</v>
      </c>
      <c r="D232" s="28" t="e">
        <f t="shared" si="12"/>
        <v>#DIV/0!</v>
      </c>
      <c r="E232" s="64"/>
      <c r="F232" s="54">
        <f>'Fiscal Equity HIGH'!F232</f>
        <v>0</v>
      </c>
      <c r="G232" s="28" t="e">
        <f t="shared" si="13"/>
        <v>#DIV/0!</v>
      </c>
      <c r="H232" s="32" t="e">
        <f t="shared" si="14"/>
        <v>#DIV/0!</v>
      </c>
      <c r="I232" s="29" t="e">
        <f t="shared" si="15"/>
        <v>#DIV/0!</v>
      </c>
    </row>
    <row r="233" spans="1:9" ht="15.75" thickBot="1" x14ac:dyDescent="0.3">
      <c r="A233" s="27" t="str">
        <f>'Fiscal Equity HIGH'!A233</f>
        <v/>
      </c>
      <c r="B233" s="64"/>
      <c r="C233" s="54">
        <f>'Fiscal Equity HIGH'!C233</f>
        <v>0</v>
      </c>
      <c r="D233" s="28" t="e">
        <f t="shared" si="12"/>
        <v>#DIV/0!</v>
      </c>
      <c r="E233" s="64"/>
      <c r="F233" s="54">
        <f>'Fiscal Equity HIGH'!F233</f>
        <v>0</v>
      </c>
      <c r="G233" s="28" t="e">
        <f t="shared" si="13"/>
        <v>#DIV/0!</v>
      </c>
      <c r="H233" s="32" t="e">
        <f t="shared" si="14"/>
        <v>#DIV/0!</v>
      </c>
      <c r="I233" s="29" t="e">
        <f t="shared" si="15"/>
        <v>#DIV/0!</v>
      </c>
    </row>
    <row r="234" spans="1:9" ht="15.75" thickBot="1" x14ac:dyDescent="0.3">
      <c r="A234" s="27" t="str">
        <f>'Fiscal Equity HIGH'!A234</f>
        <v/>
      </c>
      <c r="B234" s="64"/>
      <c r="C234" s="54">
        <f>'Fiscal Equity HIGH'!C234</f>
        <v>0</v>
      </c>
      <c r="D234" s="28" t="e">
        <f t="shared" si="12"/>
        <v>#DIV/0!</v>
      </c>
      <c r="E234" s="64"/>
      <c r="F234" s="54">
        <f>'Fiscal Equity HIGH'!F234</f>
        <v>0</v>
      </c>
      <c r="G234" s="28" t="e">
        <f t="shared" si="13"/>
        <v>#DIV/0!</v>
      </c>
      <c r="H234" s="32" t="e">
        <f t="shared" si="14"/>
        <v>#DIV/0!</v>
      </c>
      <c r="I234" s="29" t="e">
        <f t="shared" si="15"/>
        <v>#DIV/0!</v>
      </c>
    </row>
    <row r="235" spans="1:9" ht="15.75" thickBot="1" x14ac:dyDescent="0.3">
      <c r="A235" s="27" t="str">
        <f>'Fiscal Equity HIGH'!A235</f>
        <v/>
      </c>
      <c r="B235" s="64"/>
      <c r="C235" s="54">
        <f>'Fiscal Equity HIGH'!C235</f>
        <v>0</v>
      </c>
      <c r="D235" s="28" t="e">
        <f t="shared" si="12"/>
        <v>#DIV/0!</v>
      </c>
      <c r="E235" s="64"/>
      <c r="F235" s="54">
        <f>'Fiscal Equity HIGH'!F235</f>
        <v>0</v>
      </c>
      <c r="G235" s="28" t="e">
        <f t="shared" si="13"/>
        <v>#DIV/0!</v>
      </c>
      <c r="H235" s="32" t="e">
        <f t="shared" si="14"/>
        <v>#DIV/0!</v>
      </c>
      <c r="I235" s="29" t="e">
        <f t="shared" si="15"/>
        <v>#DIV/0!</v>
      </c>
    </row>
    <row r="236" spans="1:9" ht="15.75" thickBot="1" x14ac:dyDescent="0.3">
      <c r="A236" s="27" t="str">
        <f>'Fiscal Equity HIGH'!A236</f>
        <v/>
      </c>
      <c r="B236" s="64"/>
      <c r="C236" s="54">
        <f>'Fiscal Equity HIGH'!C236</f>
        <v>0</v>
      </c>
      <c r="D236" s="28" t="e">
        <f t="shared" si="12"/>
        <v>#DIV/0!</v>
      </c>
      <c r="E236" s="64"/>
      <c r="F236" s="54">
        <f>'Fiscal Equity HIGH'!F236</f>
        <v>0</v>
      </c>
      <c r="G236" s="28" t="e">
        <f t="shared" si="13"/>
        <v>#DIV/0!</v>
      </c>
      <c r="H236" s="32" t="e">
        <f t="shared" si="14"/>
        <v>#DIV/0!</v>
      </c>
      <c r="I236" s="29" t="e">
        <f t="shared" si="15"/>
        <v>#DIV/0!</v>
      </c>
    </row>
    <row r="237" spans="1:9" ht="15.75" thickBot="1" x14ac:dyDescent="0.3">
      <c r="A237" s="27" t="str">
        <f>'Fiscal Equity HIGH'!A237</f>
        <v/>
      </c>
      <c r="B237" s="64"/>
      <c r="C237" s="54">
        <f>'Fiscal Equity HIGH'!C237</f>
        <v>0</v>
      </c>
      <c r="D237" s="28" t="e">
        <f t="shared" si="12"/>
        <v>#DIV/0!</v>
      </c>
      <c r="E237" s="64"/>
      <c r="F237" s="54">
        <f>'Fiscal Equity HIGH'!F237</f>
        <v>0</v>
      </c>
      <c r="G237" s="28" t="e">
        <f t="shared" si="13"/>
        <v>#DIV/0!</v>
      </c>
      <c r="H237" s="32" t="e">
        <f t="shared" si="14"/>
        <v>#DIV/0!</v>
      </c>
      <c r="I237" s="29" t="e">
        <f t="shared" si="15"/>
        <v>#DIV/0!</v>
      </c>
    </row>
    <row r="238" spans="1:9" ht="15.75" thickBot="1" x14ac:dyDescent="0.3">
      <c r="A238" s="27" t="str">
        <f>'Fiscal Equity HIGH'!A238</f>
        <v/>
      </c>
      <c r="B238" s="64"/>
      <c r="C238" s="54">
        <f>'Fiscal Equity HIGH'!C238</f>
        <v>0</v>
      </c>
      <c r="D238" s="28" t="e">
        <f t="shared" si="12"/>
        <v>#DIV/0!</v>
      </c>
      <c r="E238" s="64"/>
      <c r="F238" s="54">
        <f>'Fiscal Equity HIGH'!F238</f>
        <v>0</v>
      </c>
      <c r="G238" s="28" t="e">
        <f t="shared" si="13"/>
        <v>#DIV/0!</v>
      </c>
      <c r="H238" s="32" t="e">
        <f t="shared" si="14"/>
        <v>#DIV/0!</v>
      </c>
      <c r="I238" s="29" t="e">
        <f t="shared" si="15"/>
        <v>#DIV/0!</v>
      </c>
    </row>
    <row r="239" spans="1:9" ht="15.75" thickBot="1" x14ac:dyDescent="0.3">
      <c r="A239" s="27" t="str">
        <f>'Fiscal Equity HIGH'!A239</f>
        <v/>
      </c>
      <c r="B239" s="64"/>
      <c r="C239" s="54">
        <f>'Fiscal Equity HIGH'!C239</f>
        <v>0</v>
      </c>
      <c r="D239" s="28" t="e">
        <f t="shared" si="12"/>
        <v>#DIV/0!</v>
      </c>
      <c r="E239" s="64"/>
      <c r="F239" s="54">
        <f>'Fiscal Equity HIGH'!F239</f>
        <v>0</v>
      </c>
      <c r="G239" s="28" t="e">
        <f t="shared" si="13"/>
        <v>#DIV/0!</v>
      </c>
      <c r="H239" s="32" t="e">
        <f t="shared" si="14"/>
        <v>#DIV/0!</v>
      </c>
      <c r="I239" s="29" t="e">
        <f t="shared" si="15"/>
        <v>#DIV/0!</v>
      </c>
    </row>
    <row r="240" spans="1:9" ht="15.75" thickBot="1" x14ac:dyDescent="0.3">
      <c r="A240" s="27" t="str">
        <f>'Fiscal Equity HIGH'!A240</f>
        <v/>
      </c>
      <c r="B240" s="64"/>
      <c r="C240" s="54">
        <f>'Fiscal Equity HIGH'!C240</f>
        <v>0</v>
      </c>
      <c r="D240" s="28" t="e">
        <f t="shared" si="12"/>
        <v>#DIV/0!</v>
      </c>
      <c r="E240" s="64"/>
      <c r="F240" s="54">
        <f>'Fiscal Equity HIGH'!F240</f>
        <v>0</v>
      </c>
      <c r="G240" s="28" t="e">
        <f t="shared" si="13"/>
        <v>#DIV/0!</v>
      </c>
      <c r="H240" s="32" t="e">
        <f t="shared" si="14"/>
        <v>#DIV/0!</v>
      </c>
      <c r="I240" s="29" t="e">
        <f t="shared" si="15"/>
        <v>#DIV/0!</v>
      </c>
    </row>
    <row r="241" spans="1:9" ht="15.75" thickBot="1" x14ac:dyDescent="0.3">
      <c r="A241" s="27" t="str">
        <f>'Fiscal Equity HIGH'!A241</f>
        <v/>
      </c>
      <c r="B241" s="64"/>
      <c r="C241" s="54">
        <f>'Fiscal Equity HIGH'!C241</f>
        <v>0</v>
      </c>
      <c r="D241" s="28" t="e">
        <f t="shared" si="12"/>
        <v>#DIV/0!</v>
      </c>
      <c r="E241" s="64"/>
      <c r="F241" s="54">
        <f>'Fiscal Equity HIGH'!F241</f>
        <v>0</v>
      </c>
      <c r="G241" s="28" t="e">
        <f t="shared" si="13"/>
        <v>#DIV/0!</v>
      </c>
      <c r="H241" s="32" t="e">
        <f t="shared" si="14"/>
        <v>#DIV/0!</v>
      </c>
      <c r="I241" s="29" t="e">
        <f t="shared" si="15"/>
        <v>#DIV/0!</v>
      </c>
    </row>
    <row r="242" spans="1:9" ht="15.75" thickBot="1" x14ac:dyDescent="0.3">
      <c r="A242" s="27" t="str">
        <f>'Fiscal Equity HIGH'!A242</f>
        <v/>
      </c>
      <c r="B242" s="64"/>
      <c r="C242" s="54">
        <f>'Fiscal Equity HIGH'!C242</f>
        <v>0</v>
      </c>
      <c r="D242" s="28" t="e">
        <f t="shared" si="12"/>
        <v>#DIV/0!</v>
      </c>
      <c r="E242" s="64"/>
      <c r="F242" s="54">
        <f>'Fiscal Equity HIGH'!F242</f>
        <v>0</v>
      </c>
      <c r="G242" s="28" t="e">
        <f t="shared" si="13"/>
        <v>#DIV/0!</v>
      </c>
      <c r="H242" s="32" t="e">
        <f t="shared" si="14"/>
        <v>#DIV/0!</v>
      </c>
      <c r="I242" s="29" t="e">
        <f t="shared" si="15"/>
        <v>#DIV/0!</v>
      </c>
    </row>
    <row r="243" spans="1:9" ht="15.75" thickBot="1" x14ac:dyDescent="0.3">
      <c r="A243" s="27" t="str">
        <f>'Fiscal Equity HIGH'!A243</f>
        <v/>
      </c>
      <c r="B243" s="64"/>
      <c r="C243" s="54">
        <f>'Fiscal Equity HIGH'!C243</f>
        <v>0</v>
      </c>
      <c r="D243" s="28" t="e">
        <f t="shared" si="12"/>
        <v>#DIV/0!</v>
      </c>
      <c r="E243" s="64"/>
      <c r="F243" s="54">
        <f>'Fiscal Equity HIGH'!F243</f>
        <v>0</v>
      </c>
      <c r="G243" s="28" t="e">
        <f t="shared" si="13"/>
        <v>#DIV/0!</v>
      </c>
      <c r="H243" s="32" t="e">
        <f t="shared" si="14"/>
        <v>#DIV/0!</v>
      </c>
      <c r="I243" s="29" t="e">
        <f t="shared" si="15"/>
        <v>#DIV/0!</v>
      </c>
    </row>
    <row r="244" spans="1:9" ht="15.75" thickBot="1" x14ac:dyDescent="0.3">
      <c r="A244" s="27" t="str">
        <f>'Fiscal Equity HIGH'!A244</f>
        <v/>
      </c>
      <c r="B244" s="64"/>
      <c r="C244" s="54">
        <f>'Fiscal Equity HIGH'!C244</f>
        <v>0</v>
      </c>
      <c r="D244" s="28" t="e">
        <f t="shared" si="12"/>
        <v>#DIV/0!</v>
      </c>
      <c r="E244" s="64"/>
      <c r="F244" s="54">
        <f>'Fiscal Equity HIGH'!F244</f>
        <v>0</v>
      </c>
      <c r="G244" s="28" t="e">
        <f t="shared" si="13"/>
        <v>#DIV/0!</v>
      </c>
      <c r="H244" s="32" t="e">
        <f t="shared" si="14"/>
        <v>#DIV/0!</v>
      </c>
      <c r="I244" s="29" t="e">
        <f t="shared" si="15"/>
        <v>#DIV/0!</v>
      </c>
    </row>
    <row r="245" spans="1:9" ht="15.75" thickBot="1" x14ac:dyDescent="0.3">
      <c r="A245" s="27" t="str">
        <f>'Fiscal Equity HIGH'!A245</f>
        <v/>
      </c>
      <c r="B245" s="64"/>
      <c r="C245" s="54">
        <f>'Fiscal Equity HIGH'!C245</f>
        <v>0</v>
      </c>
      <c r="D245" s="28" t="e">
        <f t="shared" si="12"/>
        <v>#DIV/0!</v>
      </c>
      <c r="E245" s="64"/>
      <c r="F245" s="54">
        <f>'Fiscal Equity HIGH'!F245</f>
        <v>0</v>
      </c>
      <c r="G245" s="28" t="e">
        <f t="shared" si="13"/>
        <v>#DIV/0!</v>
      </c>
      <c r="H245" s="32" t="e">
        <f t="shared" si="14"/>
        <v>#DIV/0!</v>
      </c>
      <c r="I245" s="29" t="e">
        <f t="shared" si="15"/>
        <v>#DIV/0!</v>
      </c>
    </row>
    <row r="246" spans="1:9" ht="15.75" thickBot="1" x14ac:dyDescent="0.3">
      <c r="A246" s="27" t="str">
        <f>'Fiscal Equity HIGH'!A246</f>
        <v/>
      </c>
      <c r="B246" s="64"/>
      <c r="C246" s="54">
        <f>'Fiscal Equity HIGH'!C246</f>
        <v>0</v>
      </c>
      <c r="D246" s="28" t="e">
        <f t="shared" si="12"/>
        <v>#DIV/0!</v>
      </c>
      <c r="E246" s="64"/>
      <c r="F246" s="54">
        <f>'Fiscal Equity HIGH'!F246</f>
        <v>0</v>
      </c>
      <c r="G246" s="28" t="e">
        <f t="shared" si="13"/>
        <v>#DIV/0!</v>
      </c>
      <c r="H246" s="32" t="e">
        <f t="shared" si="14"/>
        <v>#DIV/0!</v>
      </c>
      <c r="I246" s="29" t="e">
        <f t="shared" si="15"/>
        <v>#DIV/0!</v>
      </c>
    </row>
    <row r="247" spans="1:9" ht="15.75" thickBot="1" x14ac:dyDescent="0.3">
      <c r="A247" s="27" t="str">
        <f>'Fiscal Equity HIGH'!A247</f>
        <v/>
      </c>
      <c r="B247" s="64"/>
      <c r="C247" s="54">
        <f>'Fiscal Equity HIGH'!C247</f>
        <v>0</v>
      </c>
      <c r="D247" s="28" t="e">
        <f t="shared" si="12"/>
        <v>#DIV/0!</v>
      </c>
      <c r="E247" s="64"/>
      <c r="F247" s="54">
        <f>'Fiscal Equity HIGH'!F247</f>
        <v>0</v>
      </c>
      <c r="G247" s="28" t="e">
        <f t="shared" si="13"/>
        <v>#DIV/0!</v>
      </c>
      <c r="H247" s="32" t="e">
        <f t="shared" si="14"/>
        <v>#DIV/0!</v>
      </c>
      <c r="I247" s="29" t="e">
        <f t="shared" si="15"/>
        <v>#DIV/0!</v>
      </c>
    </row>
    <row r="248" spans="1:9" ht="15.75" thickBot="1" x14ac:dyDescent="0.3">
      <c r="A248" s="27" t="str">
        <f>'Fiscal Equity HIGH'!A248</f>
        <v/>
      </c>
      <c r="B248" s="64"/>
      <c r="C248" s="54">
        <f>'Fiscal Equity HIGH'!C248</f>
        <v>0</v>
      </c>
      <c r="D248" s="28" t="e">
        <f t="shared" si="12"/>
        <v>#DIV/0!</v>
      </c>
      <c r="E248" s="64"/>
      <c r="F248" s="54">
        <f>'Fiscal Equity HIGH'!F248</f>
        <v>0</v>
      </c>
      <c r="G248" s="28" t="e">
        <f t="shared" si="13"/>
        <v>#DIV/0!</v>
      </c>
      <c r="H248" s="32" t="e">
        <f t="shared" si="14"/>
        <v>#DIV/0!</v>
      </c>
      <c r="I248" s="29" t="e">
        <f t="shared" si="15"/>
        <v>#DIV/0!</v>
      </c>
    </row>
    <row r="249" spans="1:9" ht="15.75" thickBot="1" x14ac:dyDescent="0.3">
      <c r="A249" s="27" t="str">
        <f>'Fiscal Equity HIGH'!A249</f>
        <v/>
      </c>
      <c r="B249" s="64"/>
      <c r="C249" s="54">
        <f>'Fiscal Equity HIGH'!C249</f>
        <v>0</v>
      </c>
      <c r="D249" s="28" t="e">
        <f t="shared" si="12"/>
        <v>#DIV/0!</v>
      </c>
      <c r="E249" s="64"/>
      <c r="F249" s="54">
        <f>'Fiscal Equity HIGH'!F249</f>
        <v>0</v>
      </c>
      <c r="G249" s="28" t="e">
        <f t="shared" si="13"/>
        <v>#DIV/0!</v>
      </c>
      <c r="H249" s="32" t="e">
        <f t="shared" si="14"/>
        <v>#DIV/0!</v>
      </c>
      <c r="I249" s="29" t="e">
        <f t="shared" si="15"/>
        <v>#DIV/0!</v>
      </c>
    </row>
    <row r="250" spans="1:9" ht="15.75" thickBot="1" x14ac:dyDescent="0.3">
      <c r="A250" s="27" t="str">
        <f>'Fiscal Equity HIGH'!A250</f>
        <v/>
      </c>
      <c r="B250" s="64"/>
      <c r="C250" s="54">
        <f>'Fiscal Equity HIGH'!C250</f>
        <v>0</v>
      </c>
      <c r="D250" s="28" t="e">
        <f t="shared" si="12"/>
        <v>#DIV/0!</v>
      </c>
      <c r="E250" s="64"/>
      <c r="F250" s="54">
        <f>'Fiscal Equity HIGH'!F250</f>
        <v>0</v>
      </c>
      <c r="G250" s="28" t="e">
        <f t="shared" si="13"/>
        <v>#DIV/0!</v>
      </c>
      <c r="H250" s="32" t="e">
        <f t="shared" si="14"/>
        <v>#DIV/0!</v>
      </c>
      <c r="I250" s="29" t="e">
        <f t="shared" si="15"/>
        <v>#DIV/0!</v>
      </c>
    </row>
    <row r="251" spans="1:9" ht="15.75" thickBot="1" x14ac:dyDescent="0.3">
      <c r="A251" s="27" t="str">
        <f>'Fiscal Equity HIGH'!A251</f>
        <v/>
      </c>
      <c r="B251" s="64"/>
      <c r="C251" s="54">
        <f>'Fiscal Equity HIGH'!C251</f>
        <v>0</v>
      </c>
      <c r="D251" s="28" t="e">
        <f t="shared" si="12"/>
        <v>#DIV/0!</v>
      </c>
      <c r="E251" s="64"/>
      <c r="F251" s="54">
        <f>'Fiscal Equity HIGH'!F251</f>
        <v>0</v>
      </c>
      <c r="G251" s="28" t="e">
        <f t="shared" si="13"/>
        <v>#DIV/0!</v>
      </c>
      <c r="H251" s="32" t="e">
        <f t="shared" si="14"/>
        <v>#DIV/0!</v>
      </c>
      <c r="I251" s="29" t="e">
        <f t="shared" si="15"/>
        <v>#DIV/0!</v>
      </c>
    </row>
    <row r="252" spans="1:9" ht="15.75" thickBot="1" x14ac:dyDescent="0.3">
      <c r="A252" s="27" t="str">
        <f>'Fiscal Equity HIGH'!A252</f>
        <v/>
      </c>
      <c r="B252" s="64"/>
      <c r="C252" s="54">
        <f>'Fiscal Equity HIGH'!C252</f>
        <v>0</v>
      </c>
      <c r="D252" s="28" t="e">
        <f t="shared" si="12"/>
        <v>#DIV/0!</v>
      </c>
      <c r="E252" s="64"/>
      <c r="F252" s="54">
        <f>'Fiscal Equity HIGH'!F252</f>
        <v>0</v>
      </c>
      <c r="G252" s="28" t="e">
        <f t="shared" si="13"/>
        <v>#DIV/0!</v>
      </c>
      <c r="H252" s="32" t="e">
        <f t="shared" si="14"/>
        <v>#DIV/0!</v>
      </c>
      <c r="I252" s="29" t="e">
        <f t="shared" si="15"/>
        <v>#DIV/0!</v>
      </c>
    </row>
    <row r="253" spans="1:9" ht="15.75" thickBot="1" x14ac:dyDescent="0.3">
      <c r="A253" s="27" t="str">
        <f>'Fiscal Equity HIGH'!A253</f>
        <v/>
      </c>
      <c r="B253" s="64"/>
      <c r="C253" s="54">
        <f>'Fiscal Equity HIGH'!C253</f>
        <v>0</v>
      </c>
      <c r="D253" s="28" t="e">
        <f t="shared" si="12"/>
        <v>#DIV/0!</v>
      </c>
      <c r="E253" s="64"/>
      <c r="F253" s="54">
        <f>'Fiscal Equity HIGH'!F253</f>
        <v>0</v>
      </c>
      <c r="G253" s="28" t="e">
        <f t="shared" si="13"/>
        <v>#DIV/0!</v>
      </c>
      <c r="H253" s="32" t="e">
        <f t="shared" si="14"/>
        <v>#DIV/0!</v>
      </c>
      <c r="I253" s="29" t="e">
        <f t="shared" si="15"/>
        <v>#DIV/0!</v>
      </c>
    </row>
    <row r="254" spans="1:9" ht="15.75" thickBot="1" x14ac:dyDescent="0.3">
      <c r="A254" s="27" t="str">
        <f>'Fiscal Equity HIGH'!A254</f>
        <v/>
      </c>
      <c r="B254" s="64"/>
      <c r="C254" s="54">
        <f>'Fiscal Equity HIGH'!C254</f>
        <v>0</v>
      </c>
      <c r="D254" s="28" t="e">
        <f t="shared" si="12"/>
        <v>#DIV/0!</v>
      </c>
      <c r="E254" s="64"/>
      <c r="F254" s="54">
        <f>'Fiscal Equity HIGH'!F254</f>
        <v>0</v>
      </c>
      <c r="G254" s="28" t="e">
        <f t="shared" si="13"/>
        <v>#DIV/0!</v>
      </c>
      <c r="H254" s="32" t="e">
        <f t="shared" si="14"/>
        <v>#DIV/0!</v>
      </c>
      <c r="I254" s="29" t="e">
        <f t="shared" si="15"/>
        <v>#DIV/0!</v>
      </c>
    </row>
    <row r="255" spans="1:9" ht="15.75" thickBot="1" x14ac:dyDescent="0.3">
      <c r="A255" s="27" t="str">
        <f>'Fiscal Equity HIGH'!A255</f>
        <v/>
      </c>
      <c r="B255" s="64"/>
      <c r="C255" s="54">
        <f>'Fiscal Equity HIGH'!C255</f>
        <v>0</v>
      </c>
      <c r="D255" s="28" t="e">
        <f t="shared" si="12"/>
        <v>#DIV/0!</v>
      </c>
      <c r="E255" s="64"/>
      <c r="F255" s="54">
        <f>'Fiscal Equity HIGH'!F255</f>
        <v>0</v>
      </c>
      <c r="G255" s="28" t="e">
        <f t="shared" si="13"/>
        <v>#DIV/0!</v>
      </c>
      <c r="H255" s="32" t="e">
        <f t="shared" si="14"/>
        <v>#DIV/0!</v>
      </c>
      <c r="I255" s="29" t="e">
        <f t="shared" si="15"/>
        <v>#DIV/0!</v>
      </c>
    </row>
    <row r="256" spans="1:9" ht="15.75" thickBot="1" x14ac:dyDescent="0.3">
      <c r="A256" s="27" t="str">
        <f>'Fiscal Equity HIGH'!A256</f>
        <v/>
      </c>
      <c r="B256" s="64"/>
      <c r="C256" s="54">
        <f>'Fiscal Equity HIGH'!C256</f>
        <v>0</v>
      </c>
      <c r="D256" s="28" t="e">
        <f t="shared" si="12"/>
        <v>#DIV/0!</v>
      </c>
      <c r="E256" s="64"/>
      <c r="F256" s="54">
        <f>'Fiscal Equity HIGH'!F256</f>
        <v>0</v>
      </c>
      <c r="G256" s="28" t="e">
        <f t="shared" si="13"/>
        <v>#DIV/0!</v>
      </c>
      <c r="H256" s="32" t="e">
        <f t="shared" si="14"/>
        <v>#DIV/0!</v>
      </c>
      <c r="I256" s="29" t="e">
        <f t="shared" si="15"/>
        <v>#DIV/0!</v>
      </c>
    </row>
    <row r="257" spans="1:9" ht="15.75" thickBot="1" x14ac:dyDescent="0.3">
      <c r="A257" s="27" t="str">
        <f>'Fiscal Equity HIGH'!A257</f>
        <v/>
      </c>
      <c r="B257" s="64"/>
      <c r="C257" s="54">
        <f>'Fiscal Equity HIGH'!C257</f>
        <v>0</v>
      </c>
      <c r="D257" s="28" t="e">
        <f t="shared" si="12"/>
        <v>#DIV/0!</v>
      </c>
      <c r="E257" s="64"/>
      <c r="F257" s="54">
        <f>'Fiscal Equity HIGH'!F257</f>
        <v>0</v>
      </c>
      <c r="G257" s="28" t="e">
        <f t="shared" si="13"/>
        <v>#DIV/0!</v>
      </c>
      <c r="H257" s="32" t="e">
        <f t="shared" si="14"/>
        <v>#DIV/0!</v>
      </c>
      <c r="I257" s="29" t="e">
        <f t="shared" si="15"/>
        <v>#DIV/0!</v>
      </c>
    </row>
    <row r="258" spans="1:9" ht="15.75" thickBot="1" x14ac:dyDescent="0.3">
      <c r="A258" s="27" t="str">
        <f>'Fiscal Equity HIGH'!A258</f>
        <v/>
      </c>
      <c r="B258" s="64"/>
      <c r="C258" s="54">
        <f>'Fiscal Equity HIGH'!C258</f>
        <v>0</v>
      </c>
      <c r="D258" s="28" t="e">
        <f t="shared" si="12"/>
        <v>#DIV/0!</v>
      </c>
      <c r="E258" s="64"/>
      <c r="F258" s="54">
        <f>'Fiscal Equity HIGH'!F258</f>
        <v>0</v>
      </c>
      <c r="G258" s="28" t="e">
        <f t="shared" si="13"/>
        <v>#DIV/0!</v>
      </c>
      <c r="H258" s="32" t="e">
        <f t="shared" si="14"/>
        <v>#DIV/0!</v>
      </c>
      <c r="I258" s="29" t="e">
        <f t="shared" si="15"/>
        <v>#DIV/0!</v>
      </c>
    </row>
    <row r="259" spans="1:9" ht="15.75" thickBot="1" x14ac:dyDescent="0.3">
      <c r="A259" s="27" t="str">
        <f>'Fiscal Equity HIGH'!A259</f>
        <v/>
      </c>
      <c r="B259" s="64"/>
      <c r="C259" s="54">
        <f>'Fiscal Equity HIGH'!C259</f>
        <v>0</v>
      </c>
      <c r="D259" s="28" t="e">
        <f t="shared" si="12"/>
        <v>#DIV/0!</v>
      </c>
      <c r="E259" s="64"/>
      <c r="F259" s="54">
        <f>'Fiscal Equity HIGH'!F259</f>
        <v>0</v>
      </c>
      <c r="G259" s="28" t="e">
        <f t="shared" si="13"/>
        <v>#DIV/0!</v>
      </c>
      <c r="H259" s="32" t="e">
        <f t="shared" si="14"/>
        <v>#DIV/0!</v>
      </c>
      <c r="I259" s="29" t="e">
        <f t="shared" si="15"/>
        <v>#DIV/0!</v>
      </c>
    </row>
    <row r="260" spans="1:9" ht="15.75" thickBot="1" x14ac:dyDescent="0.3">
      <c r="A260" s="27" t="str">
        <f>'Fiscal Equity HIGH'!A260</f>
        <v/>
      </c>
      <c r="B260" s="64"/>
      <c r="C260" s="54">
        <f>'Fiscal Equity HIGH'!C260</f>
        <v>0</v>
      </c>
      <c r="D260" s="28" t="e">
        <f t="shared" si="12"/>
        <v>#DIV/0!</v>
      </c>
      <c r="E260" s="64"/>
      <c r="F260" s="54">
        <f>'Fiscal Equity HIGH'!F260</f>
        <v>0</v>
      </c>
      <c r="G260" s="28" t="e">
        <f t="shared" si="13"/>
        <v>#DIV/0!</v>
      </c>
      <c r="H260" s="32" t="e">
        <f t="shared" si="14"/>
        <v>#DIV/0!</v>
      </c>
      <c r="I260" s="29" t="e">
        <f t="shared" si="15"/>
        <v>#DIV/0!</v>
      </c>
    </row>
    <row r="261" spans="1:9" ht="15.75" thickBot="1" x14ac:dyDescent="0.3">
      <c r="A261" s="27" t="str">
        <f>'Fiscal Equity HIGH'!A261</f>
        <v/>
      </c>
      <c r="B261" s="64"/>
      <c r="C261" s="54">
        <f>'Fiscal Equity HIGH'!C261</f>
        <v>0</v>
      </c>
      <c r="D261" s="28" t="e">
        <f t="shared" si="12"/>
        <v>#DIV/0!</v>
      </c>
      <c r="E261" s="64"/>
      <c r="F261" s="54">
        <f>'Fiscal Equity HIGH'!F261</f>
        <v>0</v>
      </c>
      <c r="G261" s="28" t="e">
        <f t="shared" si="13"/>
        <v>#DIV/0!</v>
      </c>
      <c r="H261" s="32" t="e">
        <f t="shared" si="14"/>
        <v>#DIV/0!</v>
      </c>
      <c r="I261" s="29" t="e">
        <f t="shared" si="15"/>
        <v>#DIV/0!</v>
      </c>
    </row>
    <row r="262" spans="1:9" ht="15.75" thickBot="1" x14ac:dyDescent="0.3">
      <c r="A262" s="27" t="str">
        <f>'Fiscal Equity HIGH'!A262</f>
        <v/>
      </c>
      <c r="B262" s="64"/>
      <c r="C262" s="54">
        <f>'Fiscal Equity HIGH'!C262</f>
        <v>0</v>
      </c>
      <c r="D262" s="28" t="e">
        <f t="shared" si="12"/>
        <v>#DIV/0!</v>
      </c>
      <c r="E262" s="64"/>
      <c r="F262" s="54">
        <f>'Fiscal Equity HIGH'!F262</f>
        <v>0</v>
      </c>
      <c r="G262" s="28" t="e">
        <f t="shared" si="13"/>
        <v>#DIV/0!</v>
      </c>
      <c r="H262" s="32" t="e">
        <f t="shared" si="14"/>
        <v>#DIV/0!</v>
      </c>
      <c r="I262" s="29" t="e">
        <f t="shared" si="15"/>
        <v>#DIV/0!</v>
      </c>
    </row>
    <row r="263" spans="1:9" ht="15.75" thickBot="1" x14ac:dyDescent="0.3">
      <c r="A263" s="27" t="str">
        <f>'Fiscal Equity HIGH'!A263</f>
        <v/>
      </c>
      <c r="B263" s="64"/>
      <c r="C263" s="54">
        <f>'Fiscal Equity HIGH'!C263</f>
        <v>0</v>
      </c>
      <c r="D263" s="28" t="e">
        <f t="shared" si="12"/>
        <v>#DIV/0!</v>
      </c>
      <c r="E263" s="64"/>
      <c r="F263" s="54">
        <f>'Fiscal Equity HIGH'!F263</f>
        <v>0</v>
      </c>
      <c r="G263" s="28" t="e">
        <f t="shared" si="13"/>
        <v>#DIV/0!</v>
      </c>
      <c r="H263" s="32" t="e">
        <f t="shared" si="14"/>
        <v>#DIV/0!</v>
      </c>
      <c r="I263" s="29" t="e">
        <f t="shared" si="15"/>
        <v>#DIV/0!</v>
      </c>
    </row>
    <row r="264" spans="1:9" ht="15.75" thickBot="1" x14ac:dyDescent="0.3">
      <c r="A264" s="27" t="str">
        <f>'Fiscal Equity HIGH'!A264</f>
        <v/>
      </c>
      <c r="B264" s="64"/>
      <c r="C264" s="54">
        <f>'Fiscal Equity HIGH'!C264</f>
        <v>0</v>
      </c>
      <c r="D264" s="28" t="e">
        <f t="shared" si="12"/>
        <v>#DIV/0!</v>
      </c>
      <c r="E264" s="64"/>
      <c r="F264" s="54">
        <f>'Fiscal Equity HIGH'!F264</f>
        <v>0</v>
      </c>
      <c r="G264" s="28" t="e">
        <f t="shared" si="13"/>
        <v>#DIV/0!</v>
      </c>
      <c r="H264" s="32" t="e">
        <f t="shared" si="14"/>
        <v>#DIV/0!</v>
      </c>
      <c r="I264" s="29" t="e">
        <f t="shared" si="15"/>
        <v>#DIV/0!</v>
      </c>
    </row>
    <row r="265" spans="1:9" ht="15.75" thickBot="1" x14ac:dyDescent="0.3">
      <c r="A265" s="27" t="str">
        <f>'Fiscal Equity HIGH'!A265</f>
        <v/>
      </c>
      <c r="B265" s="64"/>
      <c r="C265" s="54">
        <f>'Fiscal Equity HIGH'!C265</f>
        <v>0</v>
      </c>
      <c r="D265" s="28" t="e">
        <f t="shared" ref="D265:D270" si="16">B265/C265</f>
        <v>#DIV/0!</v>
      </c>
      <c r="E265" s="64"/>
      <c r="F265" s="54">
        <f>'Fiscal Equity HIGH'!F265</f>
        <v>0</v>
      </c>
      <c r="G265" s="28" t="e">
        <f t="shared" ref="G265:G270" si="17">E265/F265</f>
        <v>#DIV/0!</v>
      </c>
      <c r="H265" s="32" t="e">
        <f t="shared" ref="H265:H270" si="18">IF(G265&gt;D265,G265-D265,0)</f>
        <v>#DIV/0!</v>
      </c>
      <c r="I265" s="29" t="e">
        <f t="shared" si="15"/>
        <v>#DIV/0!</v>
      </c>
    </row>
    <row r="266" spans="1:9" ht="15.75" thickBot="1" x14ac:dyDescent="0.3">
      <c r="A266" s="27" t="str">
        <f>'Fiscal Equity HIGH'!A266</f>
        <v/>
      </c>
      <c r="B266" s="64"/>
      <c r="C266" s="54">
        <f>'Fiscal Equity HIGH'!C267</f>
        <v>0</v>
      </c>
      <c r="D266" s="28" t="e">
        <f t="shared" si="16"/>
        <v>#DIV/0!</v>
      </c>
      <c r="E266" s="64"/>
      <c r="F266" s="54">
        <f>'Fiscal Equity HIGH'!F267</f>
        <v>0</v>
      </c>
      <c r="G266" s="28" t="e">
        <f t="shared" si="17"/>
        <v>#DIV/0!</v>
      </c>
      <c r="H266" s="32" t="e">
        <f t="shared" si="18"/>
        <v>#DIV/0!</v>
      </c>
      <c r="I266" s="29" t="e">
        <f>IF(H266&lt;0.01,"Yes","No")</f>
        <v>#DIV/0!</v>
      </c>
    </row>
    <row r="267" spans="1:9" ht="15.75" thickBot="1" x14ac:dyDescent="0.3">
      <c r="A267" s="27" t="str">
        <f>'Fiscal Equity HIGH'!A267</f>
        <v/>
      </c>
      <c r="B267" s="64"/>
      <c r="C267" s="54">
        <f>'Fiscal Equity HIGH'!C268</f>
        <v>0</v>
      </c>
      <c r="D267" s="28" t="e">
        <f t="shared" si="16"/>
        <v>#DIV/0!</v>
      </c>
      <c r="E267" s="64"/>
      <c r="F267" s="54">
        <f>'Fiscal Equity HIGH'!F268</f>
        <v>0</v>
      </c>
      <c r="G267" s="28" t="e">
        <f t="shared" si="17"/>
        <v>#DIV/0!</v>
      </c>
      <c r="H267" s="32" t="e">
        <f t="shared" si="18"/>
        <v>#DIV/0!</v>
      </c>
      <c r="I267" s="29" t="e">
        <f>IF(H267&lt;0.01,"Yes","No")</f>
        <v>#DIV/0!</v>
      </c>
    </row>
    <row r="268" spans="1:9" ht="15.75" thickBot="1" x14ac:dyDescent="0.3">
      <c r="A268" s="27" t="str">
        <f>'Fiscal Equity HIGH'!A268</f>
        <v/>
      </c>
      <c r="B268" s="64"/>
      <c r="C268" s="54">
        <f>'Fiscal Equity HIGH'!C269</f>
        <v>0</v>
      </c>
      <c r="D268" s="28" t="e">
        <f t="shared" si="16"/>
        <v>#DIV/0!</v>
      </c>
      <c r="E268" s="64"/>
      <c r="F268" s="54">
        <f>'Fiscal Equity HIGH'!F269</f>
        <v>0</v>
      </c>
      <c r="G268" s="28" t="e">
        <f t="shared" si="17"/>
        <v>#DIV/0!</v>
      </c>
      <c r="H268" s="32" t="e">
        <f t="shared" si="18"/>
        <v>#DIV/0!</v>
      </c>
      <c r="I268" s="29" t="e">
        <f>IF(H268&lt;0.01,"Yes","No")</f>
        <v>#DIV/0!</v>
      </c>
    </row>
    <row r="269" spans="1:9" ht="15.75" thickBot="1" x14ac:dyDescent="0.3">
      <c r="A269" s="27" t="str">
        <f>'Fiscal Equity HIGH'!A269</f>
        <v/>
      </c>
      <c r="B269" s="65"/>
      <c r="C269" s="54">
        <f>'Fiscal Equity HIGH'!C270</f>
        <v>0</v>
      </c>
      <c r="D269" s="28" t="e">
        <f t="shared" si="16"/>
        <v>#DIV/0!</v>
      </c>
      <c r="E269" s="65"/>
      <c r="F269" s="54">
        <f>'Fiscal Equity HIGH'!F270</f>
        <v>0</v>
      </c>
      <c r="G269" s="28" t="e">
        <f t="shared" si="17"/>
        <v>#DIV/0!</v>
      </c>
      <c r="H269" s="32" t="e">
        <f t="shared" si="18"/>
        <v>#DIV/0!</v>
      </c>
      <c r="I269" s="29" t="e">
        <f>IF(H269&lt;0.01,"Yes","No")</f>
        <v>#DIV/0!</v>
      </c>
    </row>
    <row r="270" spans="1:9" x14ac:dyDescent="0.25">
      <c r="A270" s="27" t="str">
        <f>'Fiscal Equity HIGH'!A270</f>
        <v/>
      </c>
      <c r="B270" s="66"/>
      <c r="C270" s="54">
        <f>'Fiscal Equity HIGH'!C271</f>
        <v>0</v>
      </c>
      <c r="D270" s="45" t="e">
        <f t="shared" si="16"/>
        <v>#DIV/0!</v>
      </c>
      <c r="E270" s="66"/>
      <c r="F270" s="54">
        <f>'Fiscal Equity HIGH'!F271</f>
        <v>0</v>
      </c>
      <c r="G270" s="28" t="e">
        <f t="shared" si="17"/>
        <v>#DIV/0!</v>
      </c>
      <c r="H270" s="32" t="e">
        <f t="shared" si="18"/>
        <v>#DIV/0!</v>
      </c>
      <c r="I270" s="29" t="e">
        <f>IF(H270&lt;0.01,"Yes","No")</f>
        <v>#DIV/0!</v>
      </c>
    </row>
  </sheetData>
  <sheetProtection algorithmName="SHA-512" hashValue="YB6sFdPxe0vSbq2Aya97b/r2C9bEPVGcS1dmbcPH7b4xwaBYvjhqMKtirxsiRl0ZpS2vQ88YUtTM+aSbLsWaCg==" saltValue="oWF2zRRo0xjD6Jr4/a0xAw==" spinCount="100000" sheet="1"/>
  <mergeCells count="10">
    <mergeCell ref="B5:C5"/>
    <mergeCell ref="E5:F5"/>
    <mergeCell ref="B6:F6"/>
    <mergeCell ref="A1:I1"/>
    <mergeCell ref="B2:D2"/>
    <mergeCell ref="E2:G2"/>
    <mergeCell ref="B3:C3"/>
    <mergeCell ref="E3:F3"/>
    <mergeCell ref="B4:C4"/>
    <mergeCell ref="E4:F4"/>
  </mergeCells>
  <conditionalFormatting sqref="G6">
    <cfRule type="cellIs" dxfId="26" priority="4" operator="greaterThan">
      <formula>0</formula>
    </cfRule>
  </conditionalFormatting>
  <conditionalFormatting sqref="I8:I270">
    <cfRule type="expression" dxfId="25" priority="3">
      <formula>$H8:$H269&gt;0</formula>
    </cfRule>
  </conditionalFormatting>
  <conditionalFormatting sqref="D3 G3">
    <cfRule type="containsBlanks" dxfId="24" priority="2">
      <formula>LEN(TRIM(D3))=0</formula>
    </cfRule>
  </conditionalFormatting>
  <conditionalFormatting sqref="B8 E8">
    <cfRule type="containsBlanks" dxfId="23" priority="1">
      <formula>LEN(TRIM(B8))=0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DEE9-9625-429C-BB72-7209C66FE2AA}">
  <sheetPr>
    <tabColor theme="7" tint="-0.249977111117893"/>
  </sheetPr>
  <dimension ref="A1:E271"/>
  <sheetViews>
    <sheetView showGridLines="0" zoomScaleNormal="100" workbookViewId="0">
      <pane xSplit="1" ySplit="8" topLeftCell="B9" activePane="bottomRight" state="frozenSplit"/>
      <selection pane="topRight" activeCell="C1" sqref="C1"/>
      <selection pane="bottomLeft" activeCell="A16" sqref="A16"/>
      <selection pane="bottomRight" activeCell="C25" sqref="C25"/>
    </sheetView>
  </sheetViews>
  <sheetFormatPr defaultRowHeight="15" x14ac:dyDescent="0.25"/>
  <cols>
    <col min="1" max="1" width="53.5703125" style="34" customWidth="1"/>
    <col min="2" max="2" width="13" customWidth="1"/>
    <col min="3" max="3" width="53.5703125" style="18" customWidth="1"/>
    <col min="4" max="4" width="59.140625" customWidth="1"/>
    <col min="5" max="5" width="53.5703125" style="19" customWidth="1"/>
  </cols>
  <sheetData>
    <row r="1" spans="1:5" ht="49.5" customHeight="1" thickBot="1" x14ac:dyDescent="0.3">
      <c r="A1" s="153" t="s">
        <v>25</v>
      </c>
      <c r="B1" s="154"/>
      <c r="C1" s="154"/>
      <c r="D1" s="154"/>
      <c r="E1" s="155"/>
    </row>
    <row r="2" spans="1:5" ht="26.25" customHeight="1" thickBot="1" x14ac:dyDescent="0.3">
      <c r="A2" s="49" t="s">
        <v>1</v>
      </c>
      <c r="B2" s="49"/>
      <c r="C2" s="80"/>
      <c r="D2" s="49" t="s">
        <v>2</v>
      </c>
      <c r="E2" s="13" t="e">
        <f>VLOOKUP(C2,'LEA List'!$A$1:$E$153,5,FALSE)</f>
        <v>#N/A</v>
      </c>
    </row>
    <row r="3" spans="1:5" ht="26.25" customHeight="1" x14ac:dyDescent="0.25">
      <c r="A3" s="125" t="s">
        <v>445</v>
      </c>
      <c r="B3" s="126"/>
      <c r="C3" s="126"/>
      <c r="D3" s="126"/>
      <c r="E3" s="127"/>
    </row>
    <row r="4" spans="1:5" ht="26.25" customHeight="1" x14ac:dyDescent="0.25">
      <c r="A4" s="125"/>
      <c r="B4" s="126"/>
      <c r="C4" s="126"/>
      <c r="D4" s="126"/>
      <c r="E4" s="127"/>
    </row>
    <row r="5" spans="1:5" ht="26.25" customHeight="1" thickBot="1" x14ac:dyDescent="0.3">
      <c r="A5" s="125"/>
      <c r="B5" s="126"/>
      <c r="C5" s="126"/>
      <c r="D5" s="126"/>
      <c r="E5" s="127"/>
    </row>
    <row r="6" spans="1:5" ht="26.25" customHeight="1" thickBot="1" x14ac:dyDescent="0.3">
      <c r="A6" s="156" t="s">
        <v>3</v>
      </c>
      <c r="B6" s="157"/>
      <c r="C6" s="80"/>
      <c r="D6" s="49" t="s">
        <v>4</v>
      </c>
      <c r="E6" s="13">
        <f>ROUNDUP(C6/4,0)</f>
        <v>0</v>
      </c>
    </row>
    <row r="7" spans="1:5" ht="26.25" customHeight="1" thickBot="1" x14ac:dyDescent="0.3">
      <c r="A7" s="156" t="s">
        <v>5</v>
      </c>
      <c r="B7" s="157"/>
      <c r="C7" s="80"/>
      <c r="D7" s="49" t="s">
        <v>6</v>
      </c>
      <c r="E7" s="55">
        <f>ROUNDUP(C7/4,0)</f>
        <v>0</v>
      </c>
    </row>
    <row r="8" spans="1:5" ht="15.75" thickBot="1" x14ac:dyDescent="0.3">
      <c r="A8" s="33" t="s">
        <v>7</v>
      </c>
      <c r="B8" s="35" t="s">
        <v>26</v>
      </c>
      <c r="C8" s="14" t="s">
        <v>9</v>
      </c>
      <c r="D8" s="14" t="s">
        <v>10</v>
      </c>
      <c r="E8" s="11" t="s">
        <v>11</v>
      </c>
    </row>
    <row r="9" spans="1:5" x14ac:dyDescent="0.25">
      <c r="A9" s="81"/>
      <c r="B9" s="102"/>
      <c r="C9" s="103"/>
      <c r="D9" s="104"/>
      <c r="E9" s="105"/>
    </row>
    <row r="10" spans="1:5" x14ac:dyDescent="0.25">
      <c r="A10" s="81"/>
      <c r="B10" s="102"/>
      <c r="C10" s="106"/>
      <c r="D10" s="107"/>
      <c r="E10" s="108"/>
    </row>
    <row r="11" spans="1:5" x14ac:dyDescent="0.25">
      <c r="A11" s="81"/>
      <c r="B11" s="102"/>
      <c r="C11" s="106"/>
      <c r="D11" s="107"/>
      <c r="E11" s="108"/>
    </row>
    <row r="12" spans="1:5" x14ac:dyDescent="0.25">
      <c r="A12" s="81"/>
      <c r="B12" s="102"/>
      <c r="C12" s="106"/>
      <c r="D12" s="107"/>
      <c r="E12" s="108"/>
    </row>
    <row r="13" spans="1:5" x14ac:dyDescent="0.25">
      <c r="A13" s="88"/>
      <c r="B13" s="102"/>
      <c r="C13" s="109"/>
      <c r="D13" s="110"/>
      <c r="E13" s="111"/>
    </row>
    <row r="14" spans="1:5" x14ac:dyDescent="0.25">
      <c r="A14" s="112"/>
      <c r="B14" s="102"/>
      <c r="C14" s="106"/>
      <c r="D14" s="113"/>
      <c r="E14" s="108"/>
    </row>
    <row r="15" spans="1:5" x14ac:dyDescent="0.25">
      <c r="A15" s="112"/>
      <c r="B15" s="102"/>
      <c r="C15" s="106"/>
      <c r="D15" s="113"/>
      <c r="E15" s="108"/>
    </row>
    <row r="16" spans="1:5" x14ac:dyDescent="0.25">
      <c r="A16" s="112"/>
      <c r="B16" s="102"/>
      <c r="C16" s="106"/>
      <c r="D16" s="113"/>
      <c r="E16" s="108"/>
    </row>
    <row r="17" spans="1:5" x14ac:dyDescent="0.25">
      <c r="A17" s="112"/>
      <c r="B17" s="114"/>
      <c r="C17" s="106"/>
      <c r="D17" s="113"/>
      <c r="E17" s="108"/>
    </row>
    <row r="18" spans="1:5" x14ac:dyDescent="0.25">
      <c r="A18" s="112"/>
      <c r="B18" s="114"/>
      <c r="C18" s="106"/>
      <c r="D18" s="113"/>
      <c r="E18" s="108"/>
    </row>
    <row r="19" spans="1:5" x14ac:dyDescent="0.25">
      <c r="A19" s="112"/>
      <c r="B19" s="114"/>
      <c r="C19" s="106"/>
      <c r="D19" s="113"/>
      <c r="E19" s="108"/>
    </row>
    <row r="20" spans="1:5" x14ac:dyDescent="0.25">
      <c r="A20" s="112"/>
      <c r="B20" s="114"/>
      <c r="C20" s="106"/>
      <c r="D20" s="113"/>
      <c r="E20" s="108"/>
    </row>
    <row r="21" spans="1:5" x14ac:dyDescent="0.25">
      <c r="A21" s="112"/>
      <c r="B21" s="114"/>
      <c r="C21" s="106"/>
      <c r="D21" s="115"/>
      <c r="E21" s="108"/>
    </row>
    <row r="22" spans="1:5" x14ac:dyDescent="0.25">
      <c r="A22" s="112"/>
      <c r="B22" s="114"/>
      <c r="C22" s="106"/>
      <c r="D22" s="113"/>
      <c r="E22" s="108"/>
    </row>
    <row r="23" spans="1:5" x14ac:dyDescent="0.25">
      <c r="A23" s="112"/>
      <c r="B23" s="114"/>
      <c r="C23" s="106"/>
      <c r="D23" s="113"/>
      <c r="E23" s="108"/>
    </row>
    <row r="24" spans="1:5" x14ac:dyDescent="0.25">
      <c r="A24" s="112"/>
      <c r="B24" s="114"/>
      <c r="C24" s="106"/>
      <c r="D24" s="113"/>
      <c r="E24" s="108"/>
    </row>
    <row r="25" spans="1:5" x14ac:dyDescent="0.25">
      <c r="A25" s="112"/>
      <c r="B25" s="114"/>
      <c r="C25" s="106"/>
      <c r="D25" s="113"/>
      <c r="E25" s="108"/>
    </row>
    <row r="26" spans="1:5" x14ac:dyDescent="0.25">
      <c r="A26" s="112"/>
      <c r="B26" s="114"/>
      <c r="C26" s="106"/>
      <c r="D26" s="113"/>
      <c r="E26" s="108"/>
    </row>
    <row r="27" spans="1:5" x14ac:dyDescent="0.25">
      <c r="A27" s="112"/>
      <c r="B27" s="114"/>
      <c r="C27" s="106"/>
      <c r="D27" s="113"/>
      <c r="E27" s="108"/>
    </row>
    <row r="28" spans="1:5" x14ac:dyDescent="0.25">
      <c r="A28" s="112"/>
      <c r="B28" s="114"/>
      <c r="C28" s="106"/>
      <c r="D28" s="113"/>
      <c r="E28" s="108"/>
    </row>
    <row r="29" spans="1:5" x14ac:dyDescent="0.25">
      <c r="A29" s="112"/>
      <c r="B29" s="114"/>
      <c r="C29" s="106"/>
      <c r="D29" s="113"/>
      <c r="E29" s="108"/>
    </row>
    <row r="30" spans="1:5" x14ac:dyDescent="0.25">
      <c r="A30" s="112"/>
      <c r="B30" s="114"/>
      <c r="C30" s="106"/>
      <c r="D30" s="113"/>
      <c r="E30" s="108"/>
    </row>
    <row r="31" spans="1:5" x14ac:dyDescent="0.25">
      <c r="A31" s="112"/>
      <c r="B31" s="114"/>
      <c r="C31" s="106"/>
      <c r="D31" s="113"/>
      <c r="E31" s="108"/>
    </row>
    <row r="32" spans="1:5" x14ac:dyDescent="0.25">
      <c r="A32" s="112"/>
      <c r="B32" s="114"/>
      <c r="C32" s="106"/>
      <c r="D32" s="113"/>
      <c r="E32" s="108"/>
    </row>
    <row r="33" spans="1:5" x14ac:dyDescent="0.25">
      <c r="A33" s="112"/>
      <c r="B33" s="114"/>
      <c r="C33" s="106"/>
      <c r="D33" s="113"/>
      <c r="E33" s="108"/>
    </row>
    <row r="34" spans="1:5" x14ac:dyDescent="0.25">
      <c r="A34" s="112"/>
      <c r="B34" s="114"/>
      <c r="C34" s="106"/>
      <c r="D34" s="113"/>
      <c r="E34" s="108"/>
    </row>
    <row r="35" spans="1:5" x14ac:dyDescent="0.25">
      <c r="A35" s="112"/>
      <c r="B35" s="114"/>
      <c r="C35" s="106"/>
      <c r="D35" s="113"/>
      <c r="E35" s="108"/>
    </row>
    <row r="36" spans="1:5" x14ac:dyDescent="0.25">
      <c r="A36" s="112"/>
      <c r="B36" s="114"/>
      <c r="C36" s="106"/>
      <c r="D36" s="113"/>
      <c r="E36" s="108"/>
    </row>
    <row r="37" spans="1:5" x14ac:dyDescent="0.25">
      <c r="A37" s="112"/>
      <c r="B37" s="114"/>
      <c r="C37" s="106"/>
      <c r="D37" s="113"/>
      <c r="E37" s="108"/>
    </row>
    <row r="38" spans="1:5" x14ac:dyDescent="0.25">
      <c r="A38" s="112"/>
      <c r="B38" s="114"/>
      <c r="C38" s="106"/>
      <c r="D38" s="113"/>
      <c r="E38" s="108"/>
    </row>
    <row r="39" spans="1:5" x14ac:dyDescent="0.25">
      <c r="A39" s="112"/>
      <c r="B39" s="114"/>
      <c r="C39" s="106"/>
      <c r="D39" s="113"/>
      <c r="E39" s="108"/>
    </row>
    <row r="40" spans="1:5" x14ac:dyDescent="0.25">
      <c r="A40" s="112"/>
      <c r="B40" s="114"/>
      <c r="C40" s="106"/>
      <c r="D40" s="113"/>
      <c r="E40" s="108"/>
    </row>
    <row r="41" spans="1:5" x14ac:dyDescent="0.25">
      <c r="A41" s="112"/>
      <c r="B41" s="114"/>
      <c r="C41" s="106"/>
      <c r="D41" s="113"/>
      <c r="E41" s="108"/>
    </row>
    <row r="42" spans="1:5" x14ac:dyDescent="0.25">
      <c r="A42" s="112"/>
      <c r="B42" s="114"/>
      <c r="C42" s="106"/>
      <c r="D42" s="113"/>
      <c r="E42" s="108"/>
    </row>
    <row r="43" spans="1:5" x14ac:dyDescent="0.25">
      <c r="A43" s="112"/>
      <c r="B43" s="114"/>
      <c r="C43" s="106"/>
      <c r="D43" s="113"/>
      <c r="E43" s="108"/>
    </row>
    <row r="44" spans="1:5" x14ac:dyDescent="0.25">
      <c r="A44" s="112"/>
      <c r="B44" s="114"/>
      <c r="C44" s="106"/>
      <c r="D44" s="113"/>
      <c r="E44" s="108"/>
    </row>
    <row r="45" spans="1:5" x14ac:dyDescent="0.25">
      <c r="A45" s="112"/>
      <c r="B45" s="114"/>
      <c r="C45" s="106"/>
      <c r="D45" s="113"/>
      <c r="E45" s="108"/>
    </row>
    <row r="46" spans="1:5" x14ac:dyDescent="0.25">
      <c r="A46" s="112"/>
      <c r="B46" s="114"/>
      <c r="C46" s="106"/>
      <c r="D46" s="113"/>
      <c r="E46" s="108"/>
    </row>
    <row r="47" spans="1:5" x14ac:dyDescent="0.25">
      <c r="A47" s="112"/>
      <c r="B47" s="114"/>
      <c r="C47" s="106"/>
      <c r="D47" s="113"/>
      <c r="E47" s="108"/>
    </row>
    <row r="48" spans="1:5" x14ac:dyDescent="0.25">
      <c r="A48" s="112"/>
      <c r="B48" s="114"/>
      <c r="C48" s="106"/>
      <c r="D48" s="113"/>
      <c r="E48" s="108"/>
    </row>
    <row r="49" spans="1:5" x14ac:dyDescent="0.25">
      <c r="A49" s="112"/>
      <c r="B49" s="114"/>
      <c r="C49" s="106"/>
      <c r="D49" s="113"/>
      <c r="E49" s="108"/>
    </row>
    <row r="50" spans="1:5" x14ac:dyDescent="0.25">
      <c r="A50" s="112"/>
      <c r="B50" s="114"/>
      <c r="C50" s="106"/>
      <c r="D50" s="113"/>
      <c r="E50" s="108"/>
    </row>
    <row r="51" spans="1:5" x14ac:dyDescent="0.25">
      <c r="A51" s="112"/>
      <c r="B51" s="114"/>
      <c r="C51" s="106"/>
      <c r="D51" s="113"/>
      <c r="E51" s="108"/>
    </row>
    <row r="52" spans="1:5" x14ac:dyDescent="0.25">
      <c r="A52" s="112"/>
      <c r="B52" s="114"/>
      <c r="C52" s="106"/>
      <c r="D52" s="113"/>
      <c r="E52" s="108"/>
    </row>
    <row r="53" spans="1:5" x14ac:dyDescent="0.25">
      <c r="A53" s="112"/>
      <c r="B53" s="114"/>
      <c r="C53" s="106"/>
      <c r="D53" s="113"/>
      <c r="E53" s="108"/>
    </row>
    <row r="54" spans="1:5" x14ac:dyDescent="0.25">
      <c r="A54" s="112"/>
      <c r="B54" s="114"/>
      <c r="C54" s="106"/>
      <c r="D54" s="113"/>
      <c r="E54" s="108"/>
    </row>
    <row r="55" spans="1:5" x14ac:dyDescent="0.25">
      <c r="A55" s="112"/>
      <c r="B55" s="114"/>
      <c r="C55" s="106"/>
      <c r="D55" s="113"/>
      <c r="E55" s="108"/>
    </row>
    <row r="56" spans="1:5" x14ac:dyDescent="0.25">
      <c r="A56" s="112"/>
      <c r="B56" s="114"/>
      <c r="C56" s="106"/>
      <c r="D56" s="113"/>
      <c r="E56" s="108"/>
    </row>
    <row r="57" spans="1:5" x14ac:dyDescent="0.25">
      <c r="A57" s="112"/>
      <c r="B57" s="114"/>
      <c r="C57" s="106"/>
      <c r="D57" s="113"/>
      <c r="E57" s="108"/>
    </row>
    <row r="58" spans="1:5" x14ac:dyDescent="0.25">
      <c r="A58" s="112"/>
      <c r="B58" s="114"/>
      <c r="C58" s="106"/>
      <c r="D58" s="113"/>
      <c r="E58" s="108"/>
    </row>
    <row r="59" spans="1:5" x14ac:dyDescent="0.25">
      <c r="A59" s="112"/>
      <c r="B59" s="114"/>
      <c r="C59" s="106"/>
      <c r="D59" s="113"/>
      <c r="E59" s="108"/>
    </row>
    <row r="60" spans="1:5" x14ac:dyDescent="0.25">
      <c r="A60" s="112"/>
      <c r="B60" s="114"/>
      <c r="C60" s="106"/>
      <c r="D60" s="113"/>
      <c r="E60" s="108"/>
    </row>
    <row r="61" spans="1:5" x14ac:dyDescent="0.25">
      <c r="A61" s="112"/>
      <c r="B61" s="114"/>
      <c r="C61" s="106"/>
      <c r="D61" s="113"/>
      <c r="E61" s="108"/>
    </row>
    <row r="62" spans="1:5" x14ac:dyDescent="0.25">
      <c r="A62" s="112"/>
      <c r="B62" s="114"/>
      <c r="C62" s="106"/>
      <c r="D62" s="113"/>
      <c r="E62" s="108"/>
    </row>
    <row r="63" spans="1:5" x14ac:dyDescent="0.25">
      <c r="A63" s="112"/>
      <c r="B63" s="114"/>
      <c r="C63" s="106"/>
      <c r="D63" s="113"/>
      <c r="E63" s="108"/>
    </row>
    <row r="64" spans="1:5" x14ac:dyDescent="0.25">
      <c r="A64" s="112"/>
      <c r="B64" s="114"/>
      <c r="C64" s="106"/>
      <c r="D64" s="113"/>
      <c r="E64" s="108"/>
    </row>
    <row r="65" spans="1:5" x14ac:dyDescent="0.25">
      <c r="A65" s="112"/>
      <c r="B65" s="114"/>
      <c r="C65" s="106"/>
      <c r="D65" s="113"/>
      <c r="E65" s="108"/>
    </row>
    <row r="66" spans="1:5" x14ac:dyDescent="0.25">
      <c r="A66" s="112"/>
      <c r="B66" s="114"/>
      <c r="C66" s="106"/>
      <c r="D66" s="113"/>
      <c r="E66" s="108"/>
    </row>
    <row r="67" spans="1:5" x14ac:dyDescent="0.25">
      <c r="A67" s="112"/>
      <c r="B67" s="114"/>
      <c r="C67" s="106"/>
      <c r="D67" s="113"/>
      <c r="E67" s="108"/>
    </row>
    <row r="68" spans="1:5" x14ac:dyDescent="0.25">
      <c r="A68" s="112"/>
      <c r="B68" s="114"/>
      <c r="C68" s="106"/>
      <c r="D68" s="113"/>
      <c r="E68" s="108"/>
    </row>
    <row r="69" spans="1:5" x14ac:dyDescent="0.25">
      <c r="A69" s="112"/>
      <c r="B69" s="114"/>
      <c r="C69" s="106"/>
      <c r="D69" s="113"/>
      <c r="E69" s="108"/>
    </row>
    <row r="70" spans="1:5" x14ac:dyDescent="0.25">
      <c r="A70" s="112"/>
      <c r="B70" s="114"/>
      <c r="C70" s="106"/>
      <c r="D70" s="113"/>
      <c r="E70" s="108"/>
    </row>
    <row r="71" spans="1:5" x14ac:dyDescent="0.25">
      <c r="A71" s="112"/>
      <c r="B71" s="114"/>
      <c r="C71" s="106"/>
      <c r="D71" s="113"/>
      <c r="E71" s="108"/>
    </row>
    <row r="72" spans="1:5" x14ac:dyDescent="0.25">
      <c r="A72" s="112"/>
      <c r="B72" s="114"/>
      <c r="C72" s="106"/>
      <c r="D72" s="113"/>
      <c r="E72" s="108"/>
    </row>
    <row r="73" spans="1:5" x14ac:dyDescent="0.25">
      <c r="A73" s="112"/>
      <c r="B73" s="114"/>
      <c r="C73" s="106"/>
      <c r="D73" s="113"/>
      <c r="E73" s="108"/>
    </row>
    <row r="74" spans="1:5" x14ac:dyDescent="0.25">
      <c r="A74" s="112"/>
      <c r="B74" s="114"/>
      <c r="C74" s="106"/>
      <c r="D74" s="113"/>
      <c r="E74" s="108"/>
    </row>
    <row r="75" spans="1:5" x14ac:dyDescent="0.25">
      <c r="A75" s="112"/>
      <c r="B75" s="114"/>
      <c r="C75" s="106"/>
      <c r="D75" s="113"/>
      <c r="E75" s="108"/>
    </row>
    <row r="76" spans="1:5" x14ac:dyDescent="0.25">
      <c r="A76" s="112"/>
      <c r="B76" s="114"/>
      <c r="C76" s="106"/>
      <c r="D76" s="113"/>
      <c r="E76" s="108"/>
    </row>
    <row r="77" spans="1:5" x14ac:dyDescent="0.25">
      <c r="A77" s="112"/>
      <c r="B77" s="114"/>
      <c r="C77" s="106"/>
      <c r="D77" s="113"/>
      <c r="E77" s="108"/>
    </row>
    <row r="78" spans="1:5" x14ac:dyDescent="0.25">
      <c r="A78" s="112"/>
      <c r="B78" s="114"/>
      <c r="C78" s="106"/>
      <c r="D78" s="113"/>
      <c r="E78" s="108"/>
    </row>
    <row r="79" spans="1:5" x14ac:dyDescent="0.25">
      <c r="A79" s="112"/>
      <c r="B79" s="114"/>
      <c r="C79" s="106"/>
      <c r="D79" s="113"/>
      <c r="E79" s="108"/>
    </row>
    <row r="80" spans="1:5" x14ac:dyDescent="0.25">
      <c r="A80" s="112"/>
      <c r="B80" s="114"/>
      <c r="C80" s="106"/>
      <c r="D80" s="113"/>
      <c r="E80" s="108"/>
    </row>
    <row r="81" spans="1:5" x14ac:dyDescent="0.25">
      <c r="A81" s="112"/>
      <c r="B81" s="114"/>
      <c r="C81" s="106"/>
      <c r="D81" s="113"/>
      <c r="E81" s="108"/>
    </row>
    <row r="82" spans="1:5" x14ac:dyDescent="0.25">
      <c r="A82" s="112"/>
      <c r="B82" s="114"/>
      <c r="C82" s="106"/>
      <c r="D82" s="113"/>
      <c r="E82" s="108"/>
    </row>
    <row r="83" spans="1:5" x14ac:dyDescent="0.25">
      <c r="A83" s="112"/>
      <c r="B83" s="114"/>
      <c r="C83" s="106"/>
      <c r="D83" s="113"/>
      <c r="E83" s="108"/>
    </row>
    <row r="84" spans="1:5" x14ac:dyDescent="0.25">
      <c r="A84" s="112"/>
      <c r="B84" s="114"/>
      <c r="C84" s="106"/>
      <c r="D84" s="113"/>
      <c r="E84" s="108"/>
    </row>
    <row r="85" spans="1:5" x14ac:dyDescent="0.25">
      <c r="A85" s="112"/>
      <c r="B85" s="114"/>
      <c r="C85" s="106"/>
      <c r="D85" s="113"/>
      <c r="E85" s="108"/>
    </row>
    <row r="86" spans="1:5" x14ac:dyDescent="0.25">
      <c r="A86" s="112"/>
      <c r="B86" s="114"/>
      <c r="C86" s="106"/>
      <c r="D86" s="113"/>
      <c r="E86" s="108"/>
    </row>
    <row r="87" spans="1:5" x14ac:dyDescent="0.25">
      <c r="A87" s="112"/>
      <c r="B87" s="114"/>
      <c r="C87" s="106"/>
      <c r="D87" s="113"/>
      <c r="E87" s="108"/>
    </row>
    <row r="88" spans="1:5" x14ac:dyDescent="0.25">
      <c r="A88" s="112"/>
      <c r="B88" s="114"/>
      <c r="C88" s="106"/>
      <c r="D88" s="113"/>
      <c r="E88" s="108"/>
    </row>
    <row r="89" spans="1:5" x14ac:dyDescent="0.25">
      <c r="A89" s="112"/>
      <c r="B89" s="114"/>
      <c r="C89" s="106"/>
      <c r="D89" s="113"/>
      <c r="E89" s="108"/>
    </row>
    <row r="90" spans="1:5" x14ac:dyDescent="0.25">
      <c r="A90" s="112"/>
      <c r="B90" s="114"/>
      <c r="C90" s="106"/>
      <c r="D90" s="113"/>
      <c r="E90" s="108"/>
    </row>
    <row r="91" spans="1:5" x14ac:dyDescent="0.25">
      <c r="A91" s="112"/>
      <c r="B91" s="114"/>
      <c r="C91" s="106"/>
      <c r="D91" s="113"/>
      <c r="E91" s="108"/>
    </row>
    <row r="92" spans="1:5" x14ac:dyDescent="0.25">
      <c r="A92" s="112"/>
      <c r="B92" s="114"/>
      <c r="C92" s="106"/>
      <c r="D92" s="113"/>
      <c r="E92" s="108"/>
    </row>
    <row r="93" spans="1:5" x14ac:dyDescent="0.25">
      <c r="A93" s="112"/>
      <c r="B93" s="114"/>
      <c r="C93" s="106"/>
      <c r="D93" s="113"/>
      <c r="E93" s="108"/>
    </row>
    <row r="94" spans="1:5" x14ac:dyDescent="0.25">
      <c r="A94" s="112"/>
      <c r="B94" s="114"/>
      <c r="C94" s="106"/>
      <c r="D94" s="113"/>
      <c r="E94" s="108"/>
    </row>
    <row r="95" spans="1:5" x14ac:dyDescent="0.25">
      <c r="A95" s="112"/>
      <c r="B95" s="114"/>
      <c r="C95" s="106"/>
      <c r="D95" s="113"/>
      <c r="E95" s="108"/>
    </row>
    <row r="96" spans="1:5" x14ac:dyDescent="0.25">
      <c r="A96" s="112"/>
      <c r="B96" s="114"/>
      <c r="C96" s="106"/>
      <c r="D96" s="113"/>
      <c r="E96" s="108"/>
    </row>
    <row r="97" spans="1:5" x14ac:dyDescent="0.25">
      <c r="A97" s="112"/>
      <c r="B97" s="114"/>
      <c r="C97" s="106"/>
      <c r="D97" s="113"/>
      <c r="E97" s="108"/>
    </row>
    <row r="98" spans="1:5" x14ac:dyDescent="0.25">
      <c r="A98" s="112"/>
      <c r="B98" s="114"/>
      <c r="C98" s="106"/>
      <c r="D98" s="113"/>
      <c r="E98" s="108"/>
    </row>
    <row r="99" spans="1:5" x14ac:dyDescent="0.25">
      <c r="A99" s="112"/>
      <c r="B99" s="114"/>
      <c r="C99" s="106"/>
      <c r="D99" s="113"/>
      <c r="E99" s="108"/>
    </row>
    <row r="100" spans="1:5" x14ac:dyDescent="0.25">
      <c r="A100" s="112"/>
      <c r="B100" s="114"/>
      <c r="C100" s="106"/>
      <c r="D100" s="113"/>
      <c r="E100" s="108"/>
    </row>
    <row r="101" spans="1:5" x14ac:dyDescent="0.25">
      <c r="A101" s="112"/>
      <c r="B101" s="114"/>
      <c r="C101" s="106"/>
      <c r="D101" s="113"/>
      <c r="E101" s="108"/>
    </row>
    <row r="102" spans="1:5" x14ac:dyDescent="0.25">
      <c r="A102" s="112"/>
      <c r="B102" s="114"/>
      <c r="C102" s="106"/>
      <c r="D102" s="113"/>
      <c r="E102" s="108"/>
    </row>
    <row r="103" spans="1:5" x14ac:dyDescent="0.25">
      <c r="A103" s="112"/>
      <c r="B103" s="114"/>
      <c r="C103" s="106"/>
      <c r="D103" s="113"/>
      <c r="E103" s="108"/>
    </row>
    <row r="104" spans="1:5" x14ac:dyDescent="0.25">
      <c r="A104" s="112"/>
      <c r="B104" s="114"/>
      <c r="C104" s="106"/>
      <c r="D104" s="113"/>
      <c r="E104" s="108"/>
    </row>
    <row r="105" spans="1:5" x14ac:dyDescent="0.25">
      <c r="A105" s="112"/>
      <c r="B105" s="114"/>
      <c r="C105" s="106"/>
      <c r="D105" s="113"/>
      <c r="E105" s="108"/>
    </row>
    <row r="106" spans="1:5" x14ac:dyDescent="0.25">
      <c r="A106" s="112"/>
      <c r="B106" s="114"/>
      <c r="C106" s="106"/>
      <c r="D106" s="113"/>
      <c r="E106" s="108"/>
    </row>
    <row r="107" spans="1:5" x14ac:dyDescent="0.25">
      <c r="A107" s="112"/>
      <c r="B107" s="114"/>
      <c r="C107" s="106"/>
      <c r="D107" s="113"/>
      <c r="E107" s="108"/>
    </row>
    <row r="108" spans="1:5" x14ac:dyDescent="0.25">
      <c r="A108" s="112"/>
      <c r="B108" s="114"/>
      <c r="C108" s="106"/>
      <c r="D108" s="113"/>
      <c r="E108" s="108"/>
    </row>
    <row r="109" spans="1:5" x14ac:dyDescent="0.25">
      <c r="A109" s="112"/>
      <c r="B109" s="114"/>
      <c r="C109" s="106"/>
      <c r="D109" s="113"/>
      <c r="E109" s="108"/>
    </row>
    <row r="110" spans="1:5" x14ac:dyDescent="0.25">
      <c r="A110" s="112"/>
      <c r="B110" s="114"/>
      <c r="C110" s="106"/>
      <c r="D110" s="113"/>
      <c r="E110" s="108"/>
    </row>
    <row r="111" spans="1:5" x14ac:dyDescent="0.25">
      <c r="A111" s="112"/>
      <c r="B111" s="114"/>
      <c r="C111" s="106"/>
      <c r="D111" s="113"/>
      <c r="E111" s="108"/>
    </row>
    <row r="112" spans="1:5" x14ac:dyDescent="0.25">
      <c r="A112" s="112"/>
      <c r="B112" s="114"/>
      <c r="C112" s="106"/>
      <c r="D112" s="113"/>
      <c r="E112" s="108"/>
    </row>
    <row r="113" spans="1:5" x14ac:dyDescent="0.25">
      <c r="A113" s="112"/>
      <c r="B113" s="114"/>
      <c r="C113" s="106"/>
      <c r="D113" s="113"/>
      <c r="E113" s="108"/>
    </row>
    <row r="114" spans="1:5" x14ac:dyDescent="0.25">
      <c r="A114" s="112"/>
      <c r="B114" s="114"/>
      <c r="C114" s="106"/>
      <c r="D114" s="113"/>
      <c r="E114" s="108"/>
    </row>
    <row r="115" spans="1:5" x14ac:dyDescent="0.25">
      <c r="A115" s="112"/>
      <c r="B115" s="114"/>
      <c r="C115" s="106"/>
      <c r="D115" s="113"/>
      <c r="E115" s="108"/>
    </row>
    <row r="116" spans="1:5" x14ac:dyDescent="0.25">
      <c r="A116" s="112"/>
      <c r="B116" s="114"/>
      <c r="C116" s="106"/>
      <c r="D116" s="113"/>
      <c r="E116" s="108"/>
    </row>
    <row r="117" spans="1:5" x14ac:dyDescent="0.25">
      <c r="A117" s="112"/>
      <c r="B117" s="114"/>
      <c r="C117" s="106"/>
      <c r="D117" s="113"/>
      <c r="E117" s="108"/>
    </row>
    <row r="118" spans="1:5" x14ac:dyDescent="0.25">
      <c r="A118" s="112"/>
      <c r="B118" s="114"/>
      <c r="C118" s="106"/>
      <c r="D118" s="113"/>
      <c r="E118" s="108"/>
    </row>
    <row r="119" spans="1:5" x14ac:dyDescent="0.25">
      <c r="A119" s="112"/>
      <c r="B119" s="114"/>
      <c r="C119" s="106"/>
      <c r="D119" s="113"/>
      <c r="E119" s="108"/>
    </row>
    <row r="120" spans="1:5" x14ac:dyDescent="0.25">
      <c r="A120" s="112"/>
      <c r="B120" s="114"/>
      <c r="C120" s="106"/>
      <c r="D120" s="113"/>
      <c r="E120" s="108"/>
    </row>
    <row r="121" spans="1:5" x14ac:dyDescent="0.25">
      <c r="A121" s="112"/>
      <c r="B121" s="114"/>
      <c r="C121" s="106"/>
      <c r="D121" s="113"/>
      <c r="E121" s="108"/>
    </row>
    <row r="122" spans="1:5" x14ac:dyDescent="0.25">
      <c r="A122" s="112"/>
      <c r="B122" s="114"/>
      <c r="C122" s="106"/>
      <c r="D122" s="113"/>
      <c r="E122" s="108"/>
    </row>
    <row r="123" spans="1:5" x14ac:dyDescent="0.25">
      <c r="A123" s="112"/>
      <c r="B123" s="114"/>
      <c r="C123" s="106"/>
      <c r="D123" s="113"/>
      <c r="E123" s="108"/>
    </row>
    <row r="124" spans="1:5" x14ac:dyDescent="0.25">
      <c r="A124" s="112"/>
      <c r="B124" s="114"/>
      <c r="C124" s="106"/>
      <c r="D124" s="113"/>
      <c r="E124" s="108"/>
    </row>
    <row r="125" spans="1:5" x14ac:dyDescent="0.25">
      <c r="A125" s="112"/>
      <c r="B125" s="114"/>
      <c r="C125" s="106"/>
      <c r="D125" s="113"/>
      <c r="E125" s="108"/>
    </row>
    <row r="126" spans="1:5" x14ac:dyDescent="0.25">
      <c r="A126" s="112"/>
      <c r="B126" s="114"/>
      <c r="C126" s="106"/>
      <c r="D126" s="113"/>
      <c r="E126" s="108"/>
    </row>
    <row r="127" spans="1:5" x14ac:dyDescent="0.25">
      <c r="A127" s="112"/>
      <c r="B127" s="114"/>
      <c r="C127" s="106"/>
      <c r="D127" s="113"/>
      <c r="E127" s="108"/>
    </row>
    <row r="128" spans="1:5" x14ac:dyDescent="0.25">
      <c r="A128" s="112"/>
      <c r="B128" s="114"/>
      <c r="C128" s="106"/>
      <c r="D128" s="113"/>
      <c r="E128" s="108"/>
    </row>
    <row r="129" spans="1:5" x14ac:dyDescent="0.25">
      <c r="A129" s="112"/>
      <c r="B129" s="114"/>
      <c r="C129" s="106"/>
      <c r="D129" s="113"/>
      <c r="E129" s="108"/>
    </row>
    <row r="130" spans="1:5" x14ac:dyDescent="0.25">
      <c r="A130" s="112"/>
      <c r="B130" s="114"/>
      <c r="C130" s="106"/>
      <c r="D130" s="113"/>
      <c r="E130" s="108"/>
    </row>
    <row r="131" spans="1:5" x14ac:dyDescent="0.25">
      <c r="A131" s="112"/>
      <c r="B131" s="114"/>
      <c r="C131" s="106"/>
      <c r="D131" s="113"/>
      <c r="E131" s="108"/>
    </row>
    <row r="132" spans="1:5" x14ac:dyDescent="0.25">
      <c r="A132" s="112"/>
      <c r="B132" s="114"/>
      <c r="C132" s="106"/>
      <c r="D132" s="113"/>
      <c r="E132" s="108"/>
    </row>
    <row r="133" spans="1:5" x14ac:dyDescent="0.25">
      <c r="A133" s="112"/>
      <c r="B133" s="114"/>
      <c r="C133" s="106"/>
      <c r="D133" s="113"/>
      <c r="E133" s="108"/>
    </row>
    <row r="134" spans="1:5" x14ac:dyDescent="0.25">
      <c r="A134" s="112"/>
      <c r="B134" s="114"/>
      <c r="C134" s="106"/>
      <c r="D134" s="113"/>
      <c r="E134" s="108"/>
    </row>
    <row r="135" spans="1:5" x14ac:dyDescent="0.25">
      <c r="A135" s="112"/>
      <c r="B135" s="114"/>
      <c r="C135" s="106"/>
      <c r="D135" s="113"/>
      <c r="E135" s="108"/>
    </row>
    <row r="136" spans="1:5" x14ac:dyDescent="0.25">
      <c r="A136" s="112"/>
      <c r="B136" s="114"/>
      <c r="C136" s="106"/>
      <c r="D136" s="113"/>
      <c r="E136" s="108"/>
    </row>
    <row r="137" spans="1:5" x14ac:dyDescent="0.25">
      <c r="A137" s="112"/>
      <c r="B137" s="114"/>
      <c r="C137" s="106"/>
      <c r="D137" s="113"/>
      <c r="E137" s="108"/>
    </row>
    <row r="138" spans="1:5" x14ac:dyDescent="0.25">
      <c r="A138" s="112"/>
      <c r="B138" s="114"/>
      <c r="C138" s="106"/>
      <c r="D138" s="113"/>
      <c r="E138" s="108"/>
    </row>
    <row r="139" spans="1:5" x14ac:dyDescent="0.25">
      <c r="A139" s="112"/>
      <c r="B139" s="114"/>
      <c r="C139" s="106"/>
      <c r="D139" s="113"/>
      <c r="E139" s="108"/>
    </row>
    <row r="140" spans="1:5" x14ac:dyDescent="0.25">
      <c r="A140" s="112"/>
      <c r="B140" s="114"/>
      <c r="C140" s="106"/>
      <c r="D140" s="113"/>
      <c r="E140" s="108"/>
    </row>
    <row r="141" spans="1:5" x14ac:dyDescent="0.25">
      <c r="A141" s="112"/>
      <c r="B141" s="114"/>
      <c r="C141" s="106"/>
      <c r="D141" s="113"/>
      <c r="E141" s="108"/>
    </row>
    <row r="142" spans="1:5" x14ac:dyDescent="0.25">
      <c r="A142" s="112"/>
      <c r="B142" s="114"/>
      <c r="C142" s="106"/>
      <c r="D142" s="113"/>
      <c r="E142" s="108"/>
    </row>
    <row r="143" spans="1:5" x14ac:dyDescent="0.25">
      <c r="A143" s="112"/>
      <c r="B143" s="114"/>
      <c r="C143" s="106"/>
      <c r="D143" s="113"/>
      <c r="E143" s="108"/>
    </row>
    <row r="144" spans="1:5" x14ac:dyDescent="0.25">
      <c r="A144" s="112"/>
      <c r="B144" s="114"/>
      <c r="C144" s="106"/>
      <c r="D144" s="113"/>
      <c r="E144" s="108"/>
    </row>
    <row r="145" spans="1:5" x14ac:dyDescent="0.25">
      <c r="A145" s="112"/>
      <c r="B145" s="114"/>
      <c r="C145" s="106"/>
      <c r="D145" s="113"/>
      <c r="E145" s="108"/>
    </row>
    <row r="146" spans="1:5" x14ac:dyDescent="0.25">
      <c r="A146" s="112"/>
      <c r="B146" s="114"/>
      <c r="C146" s="106"/>
      <c r="D146" s="113"/>
      <c r="E146" s="108"/>
    </row>
    <row r="147" spans="1:5" x14ac:dyDescent="0.25">
      <c r="A147" s="112"/>
      <c r="B147" s="114"/>
      <c r="C147" s="106"/>
      <c r="D147" s="113"/>
      <c r="E147" s="108"/>
    </row>
    <row r="148" spans="1:5" x14ac:dyDescent="0.25">
      <c r="A148" s="112"/>
      <c r="B148" s="114"/>
      <c r="C148" s="106"/>
      <c r="D148" s="113"/>
      <c r="E148" s="108"/>
    </row>
    <row r="149" spans="1:5" x14ac:dyDescent="0.25">
      <c r="A149" s="112"/>
      <c r="B149" s="114"/>
      <c r="C149" s="106"/>
      <c r="D149" s="113"/>
      <c r="E149" s="108"/>
    </row>
    <row r="150" spans="1:5" x14ac:dyDescent="0.25">
      <c r="A150" s="112"/>
      <c r="B150" s="114"/>
      <c r="C150" s="106"/>
      <c r="D150" s="113"/>
      <c r="E150" s="108"/>
    </row>
    <row r="151" spans="1:5" x14ac:dyDescent="0.25">
      <c r="A151" s="112"/>
      <c r="B151" s="114"/>
      <c r="C151" s="106"/>
      <c r="D151" s="113"/>
      <c r="E151" s="108"/>
    </row>
    <row r="152" spans="1:5" x14ac:dyDescent="0.25">
      <c r="A152" s="112"/>
      <c r="B152" s="114"/>
      <c r="C152" s="106"/>
      <c r="D152" s="113"/>
      <c r="E152" s="108"/>
    </row>
    <row r="153" spans="1:5" x14ac:dyDescent="0.25">
      <c r="A153" s="112"/>
      <c r="B153" s="114"/>
      <c r="C153" s="106"/>
      <c r="D153" s="113"/>
      <c r="E153" s="108"/>
    </row>
    <row r="154" spans="1:5" x14ac:dyDescent="0.25">
      <c r="A154" s="112"/>
      <c r="B154" s="114"/>
      <c r="C154" s="106"/>
      <c r="D154" s="113"/>
      <c r="E154" s="108"/>
    </row>
    <row r="155" spans="1:5" x14ac:dyDescent="0.25">
      <c r="A155" s="112"/>
      <c r="B155" s="114"/>
      <c r="C155" s="106"/>
      <c r="D155" s="113"/>
      <c r="E155" s="108"/>
    </row>
    <row r="156" spans="1:5" x14ac:dyDescent="0.25">
      <c r="A156" s="112"/>
      <c r="B156" s="114"/>
      <c r="C156" s="106"/>
      <c r="D156" s="113"/>
      <c r="E156" s="108"/>
    </row>
    <row r="157" spans="1:5" x14ac:dyDescent="0.25">
      <c r="A157" s="112"/>
      <c r="B157" s="114"/>
      <c r="C157" s="106"/>
      <c r="D157" s="113"/>
      <c r="E157" s="108"/>
    </row>
    <row r="158" spans="1:5" x14ac:dyDescent="0.25">
      <c r="A158" s="112"/>
      <c r="B158" s="114"/>
      <c r="C158" s="106"/>
      <c r="D158" s="113"/>
      <c r="E158" s="108"/>
    </row>
    <row r="159" spans="1:5" x14ac:dyDescent="0.25">
      <c r="A159" s="112"/>
      <c r="B159" s="114"/>
      <c r="C159" s="106"/>
      <c r="D159" s="113"/>
      <c r="E159" s="108"/>
    </row>
    <row r="160" spans="1:5" x14ac:dyDescent="0.25">
      <c r="A160" s="112"/>
      <c r="B160" s="114"/>
      <c r="C160" s="106"/>
      <c r="D160" s="113"/>
      <c r="E160" s="108"/>
    </row>
    <row r="161" spans="1:5" x14ac:dyDescent="0.25">
      <c r="A161" s="112"/>
      <c r="B161" s="114"/>
      <c r="C161" s="106"/>
      <c r="D161" s="113"/>
      <c r="E161" s="108"/>
    </row>
    <row r="162" spans="1:5" x14ac:dyDescent="0.25">
      <c r="A162" s="112"/>
      <c r="B162" s="114"/>
      <c r="C162" s="106"/>
      <c r="D162" s="113"/>
      <c r="E162" s="108"/>
    </row>
    <row r="163" spans="1:5" x14ac:dyDescent="0.25">
      <c r="A163" s="112"/>
      <c r="B163" s="114"/>
      <c r="C163" s="106"/>
      <c r="D163" s="113"/>
      <c r="E163" s="108"/>
    </row>
    <row r="164" spans="1:5" x14ac:dyDescent="0.25">
      <c r="A164" s="112"/>
      <c r="B164" s="114"/>
      <c r="C164" s="106"/>
      <c r="D164" s="113"/>
      <c r="E164" s="108"/>
    </row>
    <row r="165" spans="1:5" x14ac:dyDescent="0.25">
      <c r="A165" s="112"/>
      <c r="B165" s="114"/>
      <c r="C165" s="106"/>
      <c r="D165" s="113"/>
      <c r="E165" s="108"/>
    </row>
    <row r="166" spans="1:5" x14ac:dyDescent="0.25">
      <c r="A166" s="112"/>
      <c r="B166" s="114"/>
      <c r="C166" s="106"/>
      <c r="D166" s="113"/>
      <c r="E166" s="108"/>
    </row>
    <row r="167" spans="1:5" x14ac:dyDescent="0.25">
      <c r="A167" s="112"/>
      <c r="B167" s="114"/>
      <c r="C167" s="106"/>
      <c r="D167" s="113"/>
      <c r="E167" s="108"/>
    </row>
    <row r="168" spans="1:5" x14ac:dyDescent="0.25">
      <c r="A168" s="112"/>
      <c r="B168" s="114"/>
      <c r="C168" s="106"/>
      <c r="D168" s="113"/>
      <c r="E168" s="108"/>
    </row>
    <row r="169" spans="1:5" x14ac:dyDescent="0.25">
      <c r="A169" s="112"/>
      <c r="B169" s="114"/>
      <c r="C169" s="106"/>
      <c r="D169" s="113"/>
      <c r="E169" s="108"/>
    </row>
    <row r="170" spans="1:5" x14ac:dyDescent="0.25">
      <c r="A170" s="112"/>
      <c r="B170" s="114"/>
      <c r="C170" s="106"/>
      <c r="D170" s="113"/>
      <c r="E170" s="108"/>
    </row>
    <row r="171" spans="1:5" x14ac:dyDescent="0.25">
      <c r="A171" s="112"/>
      <c r="B171" s="114"/>
      <c r="C171" s="106"/>
      <c r="D171" s="113"/>
      <c r="E171" s="108"/>
    </row>
    <row r="172" spans="1:5" x14ac:dyDescent="0.25">
      <c r="A172" s="112"/>
      <c r="B172" s="114"/>
      <c r="C172" s="106"/>
      <c r="D172" s="113"/>
      <c r="E172" s="108"/>
    </row>
    <row r="173" spans="1:5" x14ac:dyDescent="0.25">
      <c r="A173" s="112"/>
      <c r="B173" s="114"/>
      <c r="C173" s="106"/>
      <c r="D173" s="113"/>
      <c r="E173" s="108"/>
    </row>
    <row r="174" spans="1:5" x14ac:dyDescent="0.25">
      <c r="A174" s="112"/>
      <c r="B174" s="114"/>
      <c r="C174" s="106"/>
      <c r="D174" s="113"/>
      <c r="E174" s="108"/>
    </row>
    <row r="175" spans="1:5" x14ac:dyDescent="0.25">
      <c r="A175" s="112"/>
      <c r="B175" s="114"/>
      <c r="C175" s="106"/>
      <c r="D175" s="113"/>
      <c r="E175" s="108"/>
    </row>
    <row r="176" spans="1:5" x14ac:dyDescent="0.25">
      <c r="A176" s="112"/>
      <c r="B176" s="114"/>
      <c r="C176" s="106"/>
      <c r="D176" s="113"/>
      <c r="E176" s="108"/>
    </row>
    <row r="177" spans="1:5" x14ac:dyDescent="0.25">
      <c r="A177" s="112"/>
      <c r="B177" s="114"/>
      <c r="C177" s="106"/>
      <c r="D177" s="113"/>
      <c r="E177" s="108"/>
    </row>
    <row r="178" spans="1:5" x14ac:dyDescent="0.25">
      <c r="A178" s="112"/>
      <c r="B178" s="114"/>
      <c r="C178" s="106"/>
      <c r="D178" s="113"/>
      <c r="E178" s="108"/>
    </row>
    <row r="179" spans="1:5" x14ac:dyDescent="0.25">
      <c r="A179" s="112"/>
      <c r="B179" s="114"/>
      <c r="C179" s="106"/>
      <c r="D179" s="113"/>
      <c r="E179" s="108"/>
    </row>
    <row r="180" spans="1:5" x14ac:dyDescent="0.25">
      <c r="A180" s="112"/>
      <c r="B180" s="114"/>
      <c r="C180" s="106"/>
      <c r="D180" s="113"/>
      <c r="E180" s="108"/>
    </row>
    <row r="181" spans="1:5" x14ac:dyDescent="0.25">
      <c r="A181" s="112"/>
      <c r="B181" s="114"/>
      <c r="C181" s="106"/>
      <c r="D181" s="113"/>
      <c r="E181" s="108"/>
    </row>
    <row r="182" spans="1:5" x14ac:dyDescent="0.25">
      <c r="A182" s="112"/>
      <c r="B182" s="114"/>
      <c r="C182" s="106"/>
      <c r="D182" s="113"/>
      <c r="E182" s="108"/>
    </row>
    <row r="183" spans="1:5" x14ac:dyDescent="0.25">
      <c r="A183" s="112"/>
      <c r="B183" s="114"/>
      <c r="C183" s="106"/>
      <c r="D183" s="113"/>
      <c r="E183" s="108"/>
    </row>
    <row r="184" spans="1:5" x14ac:dyDescent="0.25">
      <c r="A184" s="112"/>
      <c r="B184" s="114"/>
      <c r="C184" s="106"/>
      <c r="D184" s="113"/>
      <c r="E184" s="108"/>
    </row>
    <row r="185" spans="1:5" x14ac:dyDescent="0.25">
      <c r="A185" s="112"/>
      <c r="B185" s="114"/>
      <c r="C185" s="106"/>
      <c r="D185" s="113"/>
      <c r="E185" s="108"/>
    </row>
    <row r="186" spans="1:5" x14ac:dyDescent="0.25">
      <c r="A186" s="112"/>
      <c r="B186" s="114"/>
      <c r="C186" s="106"/>
      <c r="D186" s="113"/>
      <c r="E186" s="108"/>
    </row>
    <row r="187" spans="1:5" x14ac:dyDescent="0.25">
      <c r="A187" s="112"/>
      <c r="B187" s="114"/>
      <c r="C187" s="106"/>
      <c r="D187" s="113"/>
      <c r="E187" s="108"/>
    </row>
    <row r="188" spans="1:5" x14ac:dyDescent="0.25">
      <c r="A188" s="112"/>
      <c r="B188" s="114"/>
      <c r="C188" s="106"/>
      <c r="D188" s="113"/>
      <c r="E188" s="108"/>
    </row>
    <row r="189" spans="1:5" x14ac:dyDescent="0.25">
      <c r="A189" s="112"/>
      <c r="B189" s="114"/>
      <c r="C189" s="106"/>
      <c r="D189" s="113"/>
      <c r="E189" s="108"/>
    </row>
    <row r="190" spans="1:5" x14ac:dyDescent="0.25">
      <c r="A190" s="112"/>
      <c r="B190" s="114"/>
      <c r="C190" s="106"/>
      <c r="D190" s="113"/>
      <c r="E190" s="108"/>
    </row>
    <row r="191" spans="1:5" x14ac:dyDescent="0.25">
      <c r="A191" s="112"/>
      <c r="B191" s="114"/>
      <c r="C191" s="106"/>
      <c r="D191" s="113"/>
      <c r="E191" s="108"/>
    </row>
    <row r="192" spans="1:5" x14ac:dyDescent="0.25">
      <c r="A192" s="112"/>
      <c r="B192" s="114"/>
      <c r="C192" s="106"/>
      <c r="D192" s="113"/>
      <c r="E192" s="108"/>
    </row>
    <row r="193" spans="1:5" x14ac:dyDescent="0.25">
      <c r="A193" s="112"/>
      <c r="B193" s="114"/>
      <c r="C193" s="106"/>
      <c r="D193" s="113"/>
      <c r="E193" s="108"/>
    </row>
    <row r="194" spans="1:5" x14ac:dyDescent="0.25">
      <c r="A194" s="112"/>
      <c r="B194" s="114"/>
      <c r="C194" s="106"/>
      <c r="D194" s="113"/>
      <c r="E194" s="108"/>
    </row>
    <row r="195" spans="1:5" x14ac:dyDescent="0.25">
      <c r="A195" s="112"/>
      <c r="B195" s="114"/>
      <c r="C195" s="106"/>
      <c r="D195" s="113"/>
      <c r="E195" s="108"/>
    </row>
    <row r="196" spans="1:5" x14ac:dyDescent="0.25">
      <c r="A196" s="112"/>
      <c r="B196" s="114"/>
      <c r="C196" s="106"/>
      <c r="D196" s="113"/>
      <c r="E196" s="108"/>
    </row>
    <row r="197" spans="1:5" x14ac:dyDescent="0.25">
      <c r="A197" s="112"/>
      <c r="B197" s="114"/>
      <c r="C197" s="106"/>
      <c r="D197" s="113"/>
      <c r="E197" s="108"/>
    </row>
    <row r="198" spans="1:5" x14ac:dyDescent="0.25">
      <c r="A198" s="112"/>
      <c r="B198" s="114"/>
      <c r="C198" s="106"/>
      <c r="D198" s="113"/>
      <c r="E198" s="108"/>
    </row>
    <row r="199" spans="1:5" x14ac:dyDescent="0.25">
      <c r="A199" s="112"/>
      <c r="B199" s="114"/>
      <c r="C199" s="106"/>
      <c r="D199" s="113"/>
      <c r="E199" s="108"/>
    </row>
    <row r="200" spans="1:5" x14ac:dyDescent="0.25">
      <c r="A200" s="112"/>
      <c r="B200" s="114"/>
      <c r="C200" s="106"/>
      <c r="D200" s="113"/>
      <c r="E200" s="108"/>
    </row>
    <row r="201" spans="1:5" x14ac:dyDescent="0.25">
      <c r="A201" s="112"/>
      <c r="B201" s="114"/>
      <c r="C201" s="106"/>
      <c r="D201" s="113"/>
      <c r="E201" s="108"/>
    </row>
    <row r="202" spans="1:5" x14ac:dyDescent="0.25">
      <c r="A202" s="112"/>
      <c r="B202" s="114"/>
      <c r="C202" s="106"/>
      <c r="D202" s="113"/>
      <c r="E202" s="108"/>
    </row>
    <row r="203" spans="1:5" x14ac:dyDescent="0.25">
      <c r="A203" s="112"/>
      <c r="B203" s="114"/>
      <c r="C203" s="106"/>
      <c r="D203" s="113"/>
      <c r="E203" s="108"/>
    </row>
    <row r="204" spans="1:5" x14ac:dyDescent="0.25">
      <c r="A204" s="112"/>
      <c r="B204" s="114"/>
      <c r="C204" s="106"/>
      <c r="D204" s="113"/>
      <c r="E204" s="108"/>
    </row>
    <row r="205" spans="1:5" x14ac:dyDescent="0.25">
      <c r="A205" s="112"/>
      <c r="B205" s="114"/>
      <c r="C205" s="106"/>
      <c r="D205" s="113"/>
      <c r="E205" s="108"/>
    </row>
    <row r="206" spans="1:5" x14ac:dyDescent="0.25">
      <c r="A206" s="112"/>
      <c r="B206" s="114"/>
      <c r="C206" s="106"/>
      <c r="D206" s="113"/>
      <c r="E206" s="108"/>
    </row>
    <row r="207" spans="1:5" x14ac:dyDescent="0.25">
      <c r="A207" s="112"/>
      <c r="B207" s="114"/>
      <c r="C207" s="106"/>
      <c r="D207" s="113"/>
      <c r="E207" s="108"/>
    </row>
    <row r="208" spans="1:5" x14ac:dyDescent="0.25">
      <c r="A208" s="112"/>
      <c r="B208" s="114"/>
      <c r="C208" s="106"/>
      <c r="D208" s="113"/>
      <c r="E208" s="108"/>
    </row>
    <row r="209" spans="1:5" x14ac:dyDescent="0.25">
      <c r="A209" s="112"/>
      <c r="B209" s="114"/>
      <c r="C209" s="106"/>
      <c r="D209" s="113"/>
      <c r="E209" s="108"/>
    </row>
    <row r="210" spans="1:5" x14ac:dyDescent="0.25">
      <c r="A210" s="112"/>
      <c r="B210" s="114"/>
      <c r="C210" s="106"/>
      <c r="D210" s="113"/>
      <c r="E210" s="108"/>
    </row>
    <row r="211" spans="1:5" x14ac:dyDescent="0.25">
      <c r="A211" s="112"/>
      <c r="B211" s="114"/>
      <c r="C211" s="106"/>
      <c r="D211" s="113"/>
      <c r="E211" s="108"/>
    </row>
    <row r="212" spans="1:5" x14ac:dyDescent="0.25">
      <c r="A212" s="112"/>
      <c r="B212" s="114"/>
      <c r="C212" s="106"/>
      <c r="D212" s="113"/>
      <c r="E212" s="108"/>
    </row>
    <row r="213" spans="1:5" x14ac:dyDescent="0.25">
      <c r="A213" s="112"/>
      <c r="B213" s="114"/>
      <c r="C213" s="106"/>
      <c r="D213" s="113"/>
      <c r="E213" s="108"/>
    </row>
    <row r="214" spans="1:5" x14ac:dyDescent="0.25">
      <c r="A214" s="112"/>
      <c r="B214" s="114"/>
      <c r="C214" s="106"/>
      <c r="D214" s="113"/>
      <c r="E214" s="108"/>
    </row>
    <row r="215" spans="1:5" x14ac:dyDescent="0.25">
      <c r="A215" s="112"/>
      <c r="B215" s="114"/>
      <c r="C215" s="106"/>
      <c r="D215" s="113"/>
      <c r="E215" s="108"/>
    </row>
    <row r="216" spans="1:5" x14ac:dyDescent="0.25">
      <c r="A216" s="112"/>
      <c r="B216" s="114"/>
      <c r="C216" s="106"/>
      <c r="D216" s="113"/>
      <c r="E216" s="108"/>
    </row>
    <row r="217" spans="1:5" x14ac:dyDescent="0.25">
      <c r="A217" s="112"/>
      <c r="B217" s="114"/>
      <c r="C217" s="106"/>
      <c r="D217" s="113"/>
      <c r="E217" s="108"/>
    </row>
    <row r="218" spans="1:5" x14ac:dyDescent="0.25">
      <c r="A218" s="112"/>
      <c r="B218" s="114"/>
      <c r="C218" s="106"/>
      <c r="D218" s="113"/>
      <c r="E218" s="108"/>
    </row>
    <row r="219" spans="1:5" x14ac:dyDescent="0.25">
      <c r="A219" s="112"/>
      <c r="B219" s="114"/>
      <c r="C219" s="106"/>
      <c r="D219" s="113"/>
      <c r="E219" s="108"/>
    </row>
    <row r="220" spans="1:5" x14ac:dyDescent="0.25">
      <c r="A220" s="112"/>
      <c r="B220" s="114"/>
      <c r="C220" s="106"/>
      <c r="D220" s="113"/>
      <c r="E220" s="108"/>
    </row>
    <row r="221" spans="1:5" x14ac:dyDescent="0.25">
      <c r="A221" s="112"/>
      <c r="B221" s="114"/>
      <c r="C221" s="106"/>
      <c r="D221" s="113"/>
      <c r="E221" s="108"/>
    </row>
    <row r="222" spans="1:5" x14ac:dyDescent="0.25">
      <c r="A222" s="112"/>
      <c r="B222" s="114"/>
      <c r="C222" s="106"/>
      <c r="D222" s="113"/>
      <c r="E222" s="108"/>
    </row>
    <row r="223" spans="1:5" x14ac:dyDescent="0.25">
      <c r="A223" s="112"/>
      <c r="B223" s="114"/>
      <c r="C223" s="106"/>
      <c r="D223" s="113"/>
      <c r="E223" s="108"/>
    </row>
    <row r="224" spans="1:5" x14ac:dyDescent="0.25">
      <c r="A224" s="112"/>
      <c r="B224" s="114"/>
      <c r="C224" s="106"/>
      <c r="D224" s="113"/>
      <c r="E224" s="108"/>
    </row>
    <row r="225" spans="1:5" x14ac:dyDescent="0.25">
      <c r="A225" s="112"/>
      <c r="B225" s="114"/>
      <c r="C225" s="106"/>
      <c r="D225" s="113"/>
      <c r="E225" s="108"/>
    </row>
    <row r="226" spans="1:5" x14ac:dyDescent="0.25">
      <c r="A226" s="112"/>
      <c r="B226" s="114"/>
      <c r="C226" s="106"/>
      <c r="D226" s="113"/>
      <c r="E226" s="108"/>
    </row>
    <row r="227" spans="1:5" x14ac:dyDescent="0.25">
      <c r="A227" s="112"/>
      <c r="B227" s="114"/>
      <c r="C227" s="106"/>
      <c r="D227" s="113"/>
      <c r="E227" s="108"/>
    </row>
    <row r="228" spans="1:5" x14ac:dyDescent="0.25">
      <c r="A228" s="112"/>
      <c r="B228" s="114"/>
      <c r="C228" s="106"/>
      <c r="D228" s="113"/>
      <c r="E228" s="108"/>
    </row>
    <row r="229" spans="1:5" x14ac:dyDescent="0.25">
      <c r="A229" s="112"/>
      <c r="B229" s="114"/>
      <c r="C229" s="106"/>
      <c r="D229" s="113"/>
      <c r="E229" s="108"/>
    </row>
    <row r="230" spans="1:5" x14ac:dyDescent="0.25">
      <c r="A230" s="112"/>
      <c r="B230" s="114"/>
      <c r="C230" s="106"/>
      <c r="D230" s="113"/>
      <c r="E230" s="108"/>
    </row>
    <row r="231" spans="1:5" x14ac:dyDescent="0.25">
      <c r="A231" s="112"/>
      <c r="B231" s="114"/>
      <c r="C231" s="106"/>
      <c r="D231" s="113"/>
      <c r="E231" s="108"/>
    </row>
    <row r="232" spans="1:5" x14ac:dyDescent="0.25">
      <c r="A232" s="112"/>
      <c r="B232" s="114"/>
      <c r="C232" s="106"/>
      <c r="D232" s="113"/>
      <c r="E232" s="108"/>
    </row>
    <row r="233" spans="1:5" x14ac:dyDescent="0.25">
      <c r="A233" s="112"/>
      <c r="B233" s="114"/>
      <c r="C233" s="106"/>
      <c r="D233" s="113"/>
      <c r="E233" s="108"/>
    </row>
    <row r="234" spans="1:5" x14ac:dyDescent="0.25">
      <c r="A234" s="112"/>
      <c r="B234" s="114"/>
      <c r="C234" s="106"/>
      <c r="D234" s="113"/>
      <c r="E234" s="108"/>
    </row>
    <row r="235" spans="1:5" x14ac:dyDescent="0.25">
      <c r="A235" s="112"/>
      <c r="B235" s="114"/>
      <c r="C235" s="106"/>
      <c r="D235" s="113"/>
      <c r="E235" s="108"/>
    </row>
    <row r="236" spans="1:5" x14ac:dyDescent="0.25">
      <c r="A236" s="112"/>
      <c r="B236" s="114"/>
      <c r="C236" s="106"/>
      <c r="D236" s="113"/>
      <c r="E236" s="108"/>
    </row>
    <row r="237" spans="1:5" x14ac:dyDescent="0.25">
      <c r="A237" s="112"/>
      <c r="B237" s="114"/>
      <c r="C237" s="106"/>
      <c r="D237" s="113"/>
      <c r="E237" s="108"/>
    </row>
    <row r="238" spans="1:5" x14ac:dyDescent="0.25">
      <c r="A238" s="112"/>
      <c r="B238" s="114"/>
      <c r="C238" s="106"/>
      <c r="D238" s="113"/>
      <c r="E238" s="108"/>
    </row>
    <row r="239" spans="1:5" x14ac:dyDescent="0.25">
      <c r="A239" s="112"/>
      <c r="B239" s="114"/>
      <c r="C239" s="106"/>
      <c r="D239" s="113"/>
      <c r="E239" s="108"/>
    </row>
    <row r="240" spans="1:5" x14ac:dyDescent="0.25">
      <c r="A240" s="112"/>
      <c r="B240" s="114"/>
      <c r="C240" s="106"/>
      <c r="D240" s="113"/>
      <c r="E240" s="108"/>
    </row>
    <row r="241" spans="1:5" x14ac:dyDescent="0.25">
      <c r="A241" s="112"/>
      <c r="B241" s="114"/>
      <c r="C241" s="106"/>
      <c r="D241" s="113"/>
      <c r="E241" s="108"/>
    </row>
    <row r="242" spans="1:5" x14ac:dyDescent="0.25">
      <c r="A242" s="112"/>
      <c r="B242" s="114"/>
      <c r="C242" s="106"/>
      <c r="D242" s="113"/>
      <c r="E242" s="108"/>
    </row>
    <row r="243" spans="1:5" x14ac:dyDescent="0.25">
      <c r="A243" s="112"/>
      <c r="B243" s="114"/>
      <c r="C243" s="106"/>
      <c r="D243" s="113"/>
      <c r="E243" s="108"/>
    </row>
    <row r="244" spans="1:5" x14ac:dyDescent="0.25">
      <c r="A244" s="112"/>
      <c r="B244" s="114"/>
      <c r="C244" s="106"/>
      <c r="D244" s="113"/>
      <c r="E244" s="108"/>
    </row>
    <row r="245" spans="1:5" x14ac:dyDescent="0.25">
      <c r="A245" s="112"/>
      <c r="B245" s="114"/>
      <c r="C245" s="106"/>
      <c r="D245" s="113"/>
      <c r="E245" s="108"/>
    </row>
    <row r="246" spans="1:5" x14ac:dyDescent="0.25">
      <c r="A246" s="112"/>
      <c r="B246" s="114"/>
      <c r="C246" s="106"/>
      <c r="D246" s="113"/>
      <c r="E246" s="108"/>
    </row>
    <row r="247" spans="1:5" x14ac:dyDescent="0.25">
      <c r="A247" s="112"/>
      <c r="B247" s="114"/>
      <c r="C247" s="106"/>
      <c r="D247" s="113"/>
      <c r="E247" s="108"/>
    </row>
    <row r="248" spans="1:5" x14ac:dyDescent="0.25">
      <c r="A248" s="112"/>
      <c r="B248" s="114"/>
      <c r="C248" s="106"/>
      <c r="D248" s="113"/>
      <c r="E248" s="108"/>
    </row>
    <row r="249" spans="1:5" x14ac:dyDescent="0.25">
      <c r="A249" s="112"/>
      <c r="B249" s="114"/>
      <c r="C249" s="106"/>
      <c r="D249" s="113"/>
      <c r="E249" s="108"/>
    </row>
    <row r="250" spans="1:5" x14ac:dyDescent="0.25">
      <c r="A250" s="112"/>
      <c r="B250" s="114"/>
      <c r="C250" s="106"/>
      <c r="D250" s="113"/>
      <c r="E250" s="108"/>
    </row>
    <row r="251" spans="1:5" x14ac:dyDescent="0.25">
      <c r="A251" s="112"/>
      <c r="B251" s="114"/>
      <c r="C251" s="106"/>
      <c r="D251" s="113"/>
      <c r="E251" s="108"/>
    </row>
    <row r="252" spans="1:5" x14ac:dyDescent="0.25">
      <c r="A252" s="112"/>
      <c r="B252" s="114"/>
      <c r="C252" s="106"/>
      <c r="D252" s="113"/>
      <c r="E252" s="108"/>
    </row>
    <row r="253" spans="1:5" x14ac:dyDescent="0.25">
      <c r="A253" s="112"/>
      <c r="B253" s="114"/>
      <c r="C253" s="106"/>
      <c r="D253" s="113"/>
      <c r="E253" s="108"/>
    </row>
    <row r="254" spans="1:5" x14ac:dyDescent="0.25">
      <c r="A254" s="112"/>
      <c r="B254" s="114"/>
      <c r="C254" s="106"/>
      <c r="D254" s="113"/>
      <c r="E254" s="108"/>
    </row>
    <row r="255" spans="1:5" x14ac:dyDescent="0.25">
      <c r="A255" s="112"/>
      <c r="B255" s="114"/>
      <c r="C255" s="106"/>
      <c r="D255" s="113"/>
      <c r="E255" s="108"/>
    </row>
    <row r="256" spans="1:5" x14ac:dyDescent="0.25">
      <c r="A256" s="112"/>
      <c r="B256" s="114"/>
      <c r="C256" s="106"/>
      <c r="D256" s="113"/>
      <c r="E256" s="108"/>
    </row>
    <row r="257" spans="1:5" x14ac:dyDescent="0.25">
      <c r="A257" s="112"/>
      <c r="B257" s="114"/>
      <c r="C257" s="106"/>
      <c r="D257" s="113"/>
      <c r="E257" s="108"/>
    </row>
    <row r="258" spans="1:5" x14ac:dyDescent="0.25">
      <c r="A258" s="112"/>
      <c r="B258" s="114"/>
      <c r="C258" s="106"/>
      <c r="D258" s="113"/>
      <c r="E258" s="108"/>
    </row>
    <row r="259" spans="1:5" x14ac:dyDescent="0.25">
      <c r="A259" s="112"/>
      <c r="B259" s="114"/>
      <c r="C259" s="106"/>
      <c r="D259" s="113"/>
      <c r="E259" s="108"/>
    </row>
    <row r="260" spans="1:5" x14ac:dyDescent="0.25">
      <c r="A260" s="112"/>
      <c r="B260" s="114"/>
      <c r="C260" s="106"/>
      <c r="D260" s="113"/>
      <c r="E260" s="108"/>
    </row>
    <row r="261" spans="1:5" x14ac:dyDescent="0.25">
      <c r="A261" s="112"/>
      <c r="B261" s="114"/>
      <c r="C261" s="106"/>
      <c r="D261" s="113"/>
      <c r="E261" s="108"/>
    </row>
    <row r="262" spans="1:5" x14ac:dyDescent="0.25">
      <c r="A262" s="112"/>
      <c r="B262" s="114"/>
      <c r="C262" s="106"/>
      <c r="D262" s="113"/>
      <c r="E262" s="108"/>
    </row>
    <row r="263" spans="1:5" x14ac:dyDescent="0.25">
      <c r="A263" s="112"/>
      <c r="B263" s="114"/>
      <c r="C263" s="106"/>
      <c r="D263" s="113"/>
      <c r="E263" s="108"/>
    </row>
    <row r="264" spans="1:5" x14ac:dyDescent="0.25">
      <c r="A264" s="112"/>
      <c r="B264" s="114"/>
      <c r="C264" s="106"/>
      <c r="D264" s="113"/>
      <c r="E264" s="108"/>
    </row>
    <row r="265" spans="1:5" x14ac:dyDescent="0.25">
      <c r="A265" s="112"/>
      <c r="B265" s="114"/>
      <c r="C265" s="106"/>
      <c r="D265" s="113"/>
      <c r="E265" s="108"/>
    </row>
    <row r="266" spans="1:5" x14ac:dyDescent="0.25">
      <c r="A266" s="112"/>
      <c r="B266" s="114"/>
      <c r="C266" s="106"/>
      <c r="D266" s="113"/>
      <c r="E266" s="108"/>
    </row>
    <row r="267" spans="1:5" x14ac:dyDescent="0.25">
      <c r="A267" s="112"/>
      <c r="B267" s="114"/>
      <c r="C267" s="106"/>
      <c r="D267" s="113"/>
      <c r="E267" s="108"/>
    </row>
    <row r="268" spans="1:5" x14ac:dyDescent="0.25">
      <c r="A268" s="112"/>
      <c r="B268" s="114"/>
      <c r="C268" s="106"/>
      <c r="D268" s="113"/>
      <c r="E268" s="108"/>
    </row>
    <row r="269" spans="1:5" x14ac:dyDescent="0.25">
      <c r="A269" s="112"/>
      <c r="B269" s="114"/>
      <c r="C269" s="106"/>
      <c r="D269" s="113"/>
      <c r="E269" s="108"/>
    </row>
    <row r="270" spans="1:5" x14ac:dyDescent="0.25">
      <c r="A270" s="112"/>
      <c r="B270" s="114"/>
      <c r="C270" s="106"/>
      <c r="D270" s="113"/>
      <c r="E270" s="108"/>
    </row>
    <row r="271" spans="1:5" ht="15.75" thickBot="1" x14ac:dyDescent="0.3">
      <c r="A271" s="116"/>
      <c r="B271" s="117"/>
      <c r="C271" s="118"/>
      <c r="D271" s="119"/>
      <c r="E271" s="120"/>
    </row>
  </sheetData>
  <sheetProtection algorithmName="SHA-512" hashValue="tmBzS7LuXX+GvWB5E1dgIu+1FBNKL6Pct0qZkqmnzOS4FEokud7CHcXhPfh/5xILfW7B6fZQXXjs0f02j3E7RQ==" saltValue="lAekBsFIqGuV92jvqjYkkQ==" spinCount="100000" sheet="1"/>
  <mergeCells count="4">
    <mergeCell ref="A1:E1"/>
    <mergeCell ref="A3:E5"/>
    <mergeCell ref="A6:B6"/>
    <mergeCell ref="A7:B7"/>
  </mergeCells>
  <phoneticPr fontId="13" type="noConversion"/>
  <conditionalFormatting sqref="A9:E9">
    <cfRule type="containsBlanks" dxfId="22" priority="3">
      <formula>LEN(TRIM(A9))=0</formula>
    </cfRule>
  </conditionalFormatting>
  <conditionalFormatting sqref="C6 C2 C7">
    <cfRule type="containsBlanks" dxfId="21" priority="2">
      <formula>LEN(TRIM(C2))=0</formula>
    </cfRule>
  </conditionalFormatting>
  <conditionalFormatting sqref="A9:E271">
    <cfRule type="expression" dxfId="20" priority="1">
      <formula>$E9="Yes"</formula>
    </cfRule>
  </conditionalFormatting>
  <dataValidations count="1">
    <dataValidation type="list" allowBlank="1" showInputMessage="1" showErrorMessage="1" sqref="E9:E271" xr:uid="{6BBF3C98-0B02-41EA-BA24-18AEEEFE1536}">
      <formula1>"Yes,No"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0C7124-3383-4375-9C3F-FED8F9B60612}">
          <x14:formula1>
            <xm:f>'LEA List'!$A:$A</xm:f>
          </x14:formula1>
          <xm:sqref>C2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1B1D-5FCC-413B-BF59-28DAE0A8A92B}">
  <sheetPr>
    <tabColor theme="7" tint="-0.249977111117893"/>
  </sheetPr>
  <dimension ref="A1:I271"/>
  <sheetViews>
    <sheetView showGridLines="0" zoomScaleNormal="100" workbookViewId="0">
      <pane xSplit="1" ySplit="7" topLeftCell="B8" activePane="bottomRight" state="frozenSplit"/>
      <selection pane="topRight" activeCell="F1" sqref="F1"/>
      <selection pane="bottomLeft" activeCell="A13" sqref="A13"/>
      <selection pane="bottomRight" activeCell="E21" sqref="E21"/>
    </sheetView>
  </sheetViews>
  <sheetFormatPr defaultRowHeight="12.75" x14ac:dyDescent="0.2"/>
  <cols>
    <col min="1" max="1" width="46.42578125" style="5" customWidth="1"/>
    <col min="2" max="2" width="28.5703125" style="31" customWidth="1"/>
    <col min="3" max="3" width="28.5703125" style="1" customWidth="1"/>
    <col min="4" max="4" width="17.85546875" style="1" customWidth="1"/>
    <col min="5" max="5" width="28.5703125" style="31" customWidth="1"/>
    <col min="6" max="6" width="28.5703125" style="1" customWidth="1"/>
    <col min="7" max="7" width="17.85546875" style="1" customWidth="1"/>
    <col min="8" max="8" width="28.5703125" style="1" customWidth="1"/>
    <col min="9" max="9" width="28.5703125" style="15" customWidth="1"/>
    <col min="10" max="16384" width="9.140625" style="1"/>
  </cols>
  <sheetData>
    <row r="1" spans="1:9" ht="28.5" customHeight="1" thickBot="1" x14ac:dyDescent="0.25">
      <c r="A1" s="158" t="s">
        <v>27</v>
      </c>
      <c r="B1" s="159"/>
      <c r="C1" s="159"/>
      <c r="D1" s="159"/>
      <c r="E1" s="159"/>
      <c r="F1" s="159"/>
      <c r="G1" s="159"/>
      <c r="H1" s="159"/>
      <c r="I1" s="160"/>
    </row>
    <row r="2" spans="1:9" ht="26.25" customHeight="1" thickBot="1" x14ac:dyDescent="0.25">
      <c r="B2" s="139" t="s">
        <v>429</v>
      </c>
      <c r="C2" s="140"/>
      <c r="D2" s="141"/>
      <c r="E2" s="142" t="s">
        <v>13</v>
      </c>
      <c r="F2" s="143"/>
      <c r="G2" s="144"/>
    </row>
    <row r="3" spans="1:9" ht="37.5" customHeight="1" x14ac:dyDescent="0.2">
      <c r="B3" s="145" t="s">
        <v>428</v>
      </c>
      <c r="C3" s="146"/>
      <c r="D3" s="68"/>
      <c r="E3" s="147" t="s">
        <v>14</v>
      </c>
      <c r="F3" s="148"/>
      <c r="G3" s="68"/>
    </row>
    <row r="4" spans="1:9" ht="26.25" customHeight="1" x14ac:dyDescent="0.2">
      <c r="B4" s="149" t="s">
        <v>437</v>
      </c>
      <c r="C4" s="150"/>
      <c r="D4" s="69"/>
      <c r="E4" s="151" t="s">
        <v>22</v>
      </c>
      <c r="F4" s="152"/>
      <c r="G4" s="70"/>
      <c r="H4" s="5"/>
    </row>
    <row r="5" spans="1:9" ht="26.25" customHeight="1" thickBot="1" x14ac:dyDescent="0.25">
      <c r="B5" s="130" t="s">
        <v>426</v>
      </c>
      <c r="C5" s="131"/>
      <c r="D5" s="7" t="e">
        <f>D3/D4</f>
        <v>#DIV/0!</v>
      </c>
      <c r="E5" s="132" t="s">
        <v>424</v>
      </c>
      <c r="F5" s="133"/>
      <c r="G5" s="63" t="e">
        <f>G3/G4</f>
        <v>#DIV/0!</v>
      </c>
    </row>
    <row r="6" spans="1:9" ht="26.25" customHeight="1" thickBot="1" x14ac:dyDescent="0.25">
      <c r="B6" s="134" t="s">
        <v>425</v>
      </c>
      <c r="C6" s="135"/>
      <c r="D6" s="135"/>
      <c r="E6" s="135"/>
      <c r="F6" s="135"/>
      <c r="G6" s="62" t="e">
        <f>IF($D$5&lt;$G$5,$D$5-$G$5,0)</f>
        <v>#DIV/0!</v>
      </c>
      <c r="H6" s="57"/>
    </row>
    <row r="7" spans="1:9" ht="39" thickBot="1" x14ac:dyDescent="0.25">
      <c r="A7" s="46" t="s">
        <v>446</v>
      </c>
      <c r="B7" s="42" t="s">
        <v>430</v>
      </c>
      <c r="C7" s="43" t="s">
        <v>431</v>
      </c>
      <c r="D7" s="44" t="s">
        <v>432</v>
      </c>
      <c r="E7" s="36" t="s">
        <v>15</v>
      </c>
      <c r="F7" s="37" t="s">
        <v>16</v>
      </c>
      <c r="G7" s="58" t="s">
        <v>433</v>
      </c>
      <c r="H7" s="46" t="s">
        <v>18</v>
      </c>
      <c r="I7" s="48" t="s">
        <v>19</v>
      </c>
    </row>
    <row r="8" spans="1:9" x14ac:dyDescent="0.2">
      <c r="A8" s="26" t="str">
        <f>IF('High-Poverty MIDDLE'!E9="yes",'High-Poverty MIDDLE'!A9,"")</f>
        <v/>
      </c>
      <c r="B8" s="71"/>
      <c r="C8" s="72"/>
      <c r="D8" s="2" t="e">
        <f>B8/C8</f>
        <v>#DIV/0!</v>
      </c>
      <c r="E8" s="78"/>
      <c r="F8" s="79"/>
      <c r="G8" s="2" t="e">
        <f>E8/F8</f>
        <v>#DIV/0!</v>
      </c>
      <c r="H8" s="3" t="e">
        <f>IF(G8&gt;D8,G8-D8,0)</f>
        <v>#DIV/0!</v>
      </c>
      <c r="I8" s="4" t="e">
        <f>IF(H8&lt;0.01,"Yes","No")</f>
        <v>#DIV/0!</v>
      </c>
    </row>
    <row r="9" spans="1:9" x14ac:dyDescent="0.2">
      <c r="A9" s="26" t="str">
        <f>IF('High-Poverty MIDDLE'!E10="yes",'High-Poverty MIDDLE'!A10,"")</f>
        <v/>
      </c>
      <c r="B9" s="73"/>
      <c r="C9" s="74"/>
      <c r="D9" s="2" t="e">
        <f t="shared" ref="D9:D72" si="0">B9/C9</f>
        <v>#DIV/0!</v>
      </c>
      <c r="E9" s="73"/>
      <c r="F9" s="74"/>
      <c r="G9" s="2" t="e">
        <f t="shared" ref="G9:G72" si="1">E9/F9</f>
        <v>#DIV/0!</v>
      </c>
      <c r="H9" s="3" t="e">
        <f t="shared" ref="H9:H72" si="2">IF(G9&gt;D9,G9-D9,0)</f>
        <v>#DIV/0!</v>
      </c>
      <c r="I9" s="4" t="e">
        <f t="shared" ref="I9:I72" si="3">IF(H9&lt;0.01,"Yes","No")</f>
        <v>#DIV/0!</v>
      </c>
    </row>
    <row r="10" spans="1:9" x14ac:dyDescent="0.2">
      <c r="A10" s="26" t="str">
        <f>IF('High-Poverty MIDDLE'!E11="yes",'High-Poverty MIDDLE'!A11,"")</f>
        <v/>
      </c>
      <c r="B10" s="73"/>
      <c r="C10" s="74"/>
      <c r="D10" s="2" t="e">
        <f t="shared" si="0"/>
        <v>#DIV/0!</v>
      </c>
      <c r="E10" s="73"/>
      <c r="F10" s="74"/>
      <c r="G10" s="2" t="e">
        <f t="shared" si="1"/>
        <v>#DIV/0!</v>
      </c>
      <c r="H10" s="3" t="e">
        <f t="shared" si="2"/>
        <v>#DIV/0!</v>
      </c>
      <c r="I10" s="4" t="e">
        <f t="shared" si="3"/>
        <v>#DIV/0!</v>
      </c>
    </row>
    <row r="11" spans="1:9" x14ac:dyDescent="0.2">
      <c r="A11" s="26" t="str">
        <f>IF('High-Poverty MIDDLE'!E12="yes",'High-Poverty MIDDLE'!A12,"")</f>
        <v/>
      </c>
      <c r="B11" s="73"/>
      <c r="C11" s="74"/>
      <c r="D11" s="2" t="e">
        <f t="shared" si="0"/>
        <v>#DIV/0!</v>
      </c>
      <c r="E11" s="73"/>
      <c r="F11" s="74"/>
      <c r="G11" s="2" t="e">
        <f t="shared" si="1"/>
        <v>#DIV/0!</v>
      </c>
      <c r="H11" s="3" t="e">
        <f t="shared" si="2"/>
        <v>#DIV/0!</v>
      </c>
      <c r="I11" s="4" t="e">
        <f t="shared" si="3"/>
        <v>#DIV/0!</v>
      </c>
    </row>
    <row r="12" spans="1:9" x14ac:dyDescent="0.2">
      <c r="A12" s="26" t="str">
        <f>IF('High-Poverty MIDDLE'!E13="yes",'High-Poverty MIDDLE'!A13,"")</f>
        <v/>
      </c>
      <c r="B12" s="75"/>
      <c r="C12" s="74"/>
      <c r="D12" s="2" t="e">
        <f t="shared" si="0"/>
        <v>#DIV/0!</v>
      </c>
      <c r="E12" s="75"/>
      <c r="F12" s="74"/>
      <c r="G12" s="2" t="e">
        <f t="shared" si="1"/>
        <v>#DIV/0!</v>
      </c>
      <c r="H12" s="3" t="e">
        <f t="shared" si="2"/>
        <v>#DIV/0!</v>
      </c>
      <c r="I12" s="4" t="e">
        <f t="shared" si="3"/>
        <v>#DIV/0!</v>
      </c>
    </row>
    <row r="13" spans="1:9" x14ac:dyDescent="0.2">
      <c r="A13" s="26" t="str">
        <f>IF('High-Poverty MIDDLE'!E14="yes",'High-Poverty MIDDLE'!A14,"")</f>
        <v/>
      </c>
      <c r="B13" s="75"/>
      <c r="C13" s="74"/>
      <c r="D13" s="2" t="e">
        <f t="shared" si="0"/>
        <v>#DIV/0!</v>
      </c>
      <c r="E13" s="75"/>
      <c r="F13" s="74"/>
      <c r="G13" s="2" t="e">
        <f t="shared" si="1"/>
        <v>#DIV/0!</v>
      </c>
      <c r="H13" s="3" t="e">
        <f t="shared" si="2"/>
        <v>#DIV/0!</v>
      </c>
      <c r="I13" s="4" t="e">
        <f t="shared" si="3"/>
        <v>#DIV/0!</v>
      </c>
    </row>
    <row r="14" spans="1:9" x14ac:dyDescent="0.2">
      <c r="A14" s="26" t="str">
        <f>IF('High-Poverty MIDDLE'!E15="yes",'High-Poverty MIDDLE'!A15,"")</f>
        <v/>
      </c>
      <c r="B14" s="75"/>
      <c r="C14" s="74"/>
      <c r="D14" s="2" t="e">
        <f t="shared" si="0"/>
        <v>#DIV/0!</v>
      </c>
      <c r="E14" s="75"/>
      <c r="F14" s="74"/>
      <c r="G14" s="2" t="e">
        <f t="shared" si="1"/>
        <v>#DIV/0!</v>
      </c>
      <c r="H14" s="3" t="e">
        <f t="shared" si="2"/>
        <v>#DIV/0!</v>
      </c>
      <c r="I14" s="4" t="e">
        <f t="shared" si="3"/>
        <v>#DIV/0!</v>
      </c>
    </row>
    <row r="15" spans="1:9" x14ac:dyDescent="0.2">
      <c r="A15" s="26" t="str">
        <f>IF('High-Poverty MIDDLE'!E16="yes",'High-Poverty MIDDLE'!A16,"")</f>
        <v/>
      </c>
      <c r="B15" s="75"/>
      <c r="C15" s="74"/>
      <c r="D15" s="2" t="e">
        <f t="shared" si="0"/>
        <v>#DIV/0!</v>
      </c>
      <c r="E15" s="75"/>
      <c r="F15" s="74"/>
      <c r="G15" s="2" t="e">
        <f t="shared" si="1"/>
        <v>#DIV/0!</v>
      </c>
      <c r="H15" s="3" t="e">
        <f t="shared" si="2"/>
        <v>#DIV/0!</v>
      </c>
      <c r="I15" s="4" t="e">
        <f t="shared" si="3"/>
        <v>#DIV/0!</v>
      </c>
    </row>
    <row r="16" spans="1:9" x14ac:dyDescent="0.2">
      <c r="A16" s="26" t="str">
        <f>IF('High-Poverty MIDDLE'!E17="yes",'High-Poverty MIDDLE'!A17,"")</f>
        <v/>
      </c>
      <c r="B16" s="75"/>
      <c r="C16" s="74"/>
      <c r="D16" s="2" t="e">
        <f t="shared" si="0"/>
        <v>#DIV/0!</v>
      </c>
      <c r="E16" s="75"/>
      <c r="F16" s="74"/>
      <c r="G16" s="2" t="e">
        <f t="shared" si="1"/>
        <v>#DIV/0!</v>
      </c>
      <c r="H16" s="3" t="e">
        <f t="shared" si="2"/>
        <v>#DIV/0!</v>
      </c>
      <c r="I16" s="4" t="e">
        <f t="shared" si="3"/>
        <v>#DIV/0!</v>
      </c>
    </row>
    <row r="17" spans="1:9" x14ac:dyDescent="0.2">
      <c r="A17" s="26" t="str">
        <f>IF('High-Poverty MIDDLE'!E18="yes",'High-Poverty MIDDLE'!A18,"")</f>
        <v/>
      </c>
      <c r="B17" s="75"/>
      <c r="C17" s="74"/>
      <c r="D17" s="2" t="e">
        <f t="shared" si="0"/>
        <v>#DIV/0!</v>
      </c>
      <c r="E17" s="75"/>
      <c r="F17" s="74"/>
      <c r="G17" s="2" t="e">
        <f t="shared" si="1"/>
        <v>#DIV/0!</v>
      </c>
      <c r="H17" s="3" t="e">
        <f t="shared" si="2"/>
        <v>#DIV/0!</v>
      </c>
      <c r="I17" s="4" t="e">
        <f t="shared" si="3"/>
        <v>#DIV/0!</v>
      </c>
    </row>
    <row r="18" spans="1:9" x14ac:dyDescent="0.2">
      <c r="A18" s="26" t="str">
        <f>IF('High-Poverty MIDDLE'!E19="yes",'High-Poverty MIDDLE'!A19,"")</f>
        <v/>
      </c>
      <c r="B18" s="75"/>
      <c r="C18" s="74"/>
      <c r="D18" s="2" t="e">
        <f t="shared" si="0"/>
        <v>#DIV/0!</v>
      </c>
      <c r="E18" s="75"/>
      <c r="F18" s="74"/>
      <c r="G18" s="2" t="e">
        <f t="shared" si="1"/>
        <v>#DIV/0!</v>
      </c>
      <c r="H18" s="3" t="e">
        <f t="shared" si="2"/>
        <v>#DIV/0!</v>
      </c>
      <c r="I18" s="4" t="e">
        <f t="shared" si="3"/>
        <v>#DIV/0!</v>
      </c>
    </row>
    <row r="19" spans="1:9" x14ac:dyDescent="0.2">
      <c r="A19" s="26" t="str">
        <f>IF('High-Poverty MIDDLE'!E20="yes",'High-Poverty MIDDLE'!A20,"")</f>
        <v/>
      </c>
      <c r="B19" s="75"/>
      <c r="C19" s="74"/>
      <c r="D19" s="2" t="e">
        <f t="shared" si="0"/>
        <v>#DIV/0!</v>
      </c>
      <c r="E19" s="75"/>
      <c r="F19" s="74"/>
      <c r="G19" s="2" t="e">
        <f t="shared" si="1"/>
        <v>#DIV/0!</v>
      </c>
      <c r="H19" s="3" t="e">
        <f t="shared" si="2"/>
        <v>#DIV/0!</v>
      </c>
      <c r="I19" s="4" t="e">
        <f t="shared" si="3"/>
        <v>#DIV/0!</v>
      </c>
    </row>
    <row r="20" spans="1:9" x14ac:dyDescent="0.2">
      <c r="A20" s="26" t="str">
        <f>IF('High-Poverty MIDDLE'!E21="yes",'High-Poverty MIDDLE'!A21,"")</f>
        <v/>
      </c>
      <c r="B20" s="75"/>
      <c r="C20" s="74"/>
      <c r="D20" s="2" t="e">
        <f t="shared" si="0"/>
        <v>#DIV/0!</v>
      </c>
      <c r="E20" s="75"/>
      <c r="F20" s="74"/>
      <c r="G20" s="2" t="e">
        <f t="shared" si="1"/>
        <v>#DIV/0!</v>
      </c>
      <c r="H20" s="3" t="e">
        <f t="shared" si="2"/>
        <v>#DIV/0!</v>
      </c>
      <c r="I20" s="4" t="e">
        <f t="shared" si="3"/>
        <v>#DIV/0!</v>
      </c>
    </row>
    <row r="21" spans="1:9" x14ac:dyDescent="0.2">
      <c r="A21" s="26" t="str">
        <f>IF('High-Poverty MIDDLE'!E22="yes",'High-Poverty MIDDLE'!A22,"")</f>
        <v/>
      </c>
      <c r="B21" s="75"/>
      <c r="C21" s="74"/>
      <c r="D21" s="2" t="e">
        <f t="shared" si="0"/>
        <v>#DIV/0!</v>
      </c>
      <c r="E21" s="75"/>
      <c r="F21" s="74"/>
      <c r="G21" s="2" t="e">
        <f t="shared" si="1"/>
        <v>#DIV/0!</v>
      </c>
      <c r="H21" s="3" t="e">
        <f t="shared" si="2"/>
        <v>#DIV/0!</v>
      </c>
      <c r="I21" s="4" t="e">
        <f t="shared" si="3"/>
        <v>#DIV/0!</v>
      </c>
    </row>
    <row r="22" spans="1:9" x14ac:dyDescent="0.2">
      <c r="A22" s="26" t="str">
        <f>IF('High-Poverty MIDDLE'!E23="yes",'High-Poverty MIDDLE'!A23,"")</f>
        <v/>
      </c>
      <c r="B22" s="75"/>
      <c r="C22" s="74"/>
      <c r="D22" s="2" t="e">
        <f t="shared" si="0"/>
        <v>#DIV/0!</v>
      </c>
      <c r="E22" s="75"/>
      <c r="F22" s="74"/>
      <c r="G22" s="2" t="e">
        <f t="shared" si="1"/>
        <v>#DIV/0!</v>
      </c>
      <c r="H22" s="3" t="e">
        <f t="shared" si="2"/>
        <v>#DIV/0!</v>
      </c>
      <c r="I22" s="4" t="e">
        <f t="shared" si="3"/>
        <v>#DIV/0!</v>
      </c>
    </row>
    <row r="23" spans="1:9" x14ac:dyDescent="0.2">
      <c r="A23" s="26" t="str">
        <f>IF('High-Poverty MIDDLE'!E24="yes",'High-Poverty MIDDLE'!A24,"")</f>
        <v/>
      </c>
      <c r="B23" s="75"/>
      <c r="C23" s="74"/>
      <c r="D23" s="2" t="e">
        <f t="shared" si="0"/>
        <v>#DIV/0!</v>
      </c>
      <c r="E23" s="75"/>
      <c r="F23" s="74"/>
      <c r="G23" s="2" t="e">
        <f t="shared" si="1"/>
        <v>#DIV/0!</v>
      </c>
      <c r="H23" s="3" t="e">
        <f t="shared" si="2"/>
        <v>#DIV/0!</v>
      </c>
      <c r="I23" s="4" t="e">
        <f t="shared" si="3"/>
        <v>#DIV/0!</v>
      </c>
    </row>
    <row r="24" spans="1:9" x14ac:dyDescent="0.2">
      <c r="A24" s="26" t="str">
        <f>IF('High-Poverty MIDDLE'!E25="yes",'High-Poverty MIDDLE'!A25,"")</f>
        <v/>
      </c>
      <c r="B24" s="75"/>
      <c r="C24" s="74"/>
      <c r="D24" s="2" t="e">
        <f t="shared" si="0"/>
        <v>#DIV/0!</v>
      </c>
      <c r="E24" s="75"/>
      <c r="F24" s="74"/>
      <c r="G24" s="2" t="e">
        <f t="shared" si="1"/>
        <v>#DIV/0!</v>
      </c>
      <c r="H24" s="3" t="e">
        <f t="shared" si="2"/>
        <v>#DIV/0!</v>
      </c>
      <c r="I24" s="4" t="e">
        <f t="shared" si="3"/>
        <v>#DIV/0!</v>
      </c>
    </row>
    <row r="25" spans="1:9" x14ac:dyDescent="0.2">
      <c r="A25" s="26" t="str">
        <f>IF('High-Poverty MIDDLE'!E26="yes",'High-Poverty MIDDLE'!A26,"")</f>
        <v/>
      </c>
      <c r="B25" s="75"/>
      <c r="C25" s="74"/>
      <c r="D25" s="2" t="e">
        <f t="shared" si="0"/>
        <v>#DIV/0!</v>
      </c>
      <c r="E25" s="75"/>
      <c r="F25" s="74"/>
      <c r="G25" s="2" t="e">
        <f t="shared" si="1"/>
        <v>#DIV/0!</v>
      </c>
      <c r="H25" s="3" t="e">
        <f t="shared" si="2"/>
        <v>#DIV/0!</v>
      </c>
      <c r="I25" s="4" t="e">
        <f t="shared" si="3"/>
        <v>#DIV/0!</v>
      </c>
    </row>
    <row r="26" spans="1:9" x14ac:dyDescent="0.2">
      <c r="A26" s="26" t="str">
        <f>IF('High-Poverty MIDDLE'!E27="yes",'High-Poverty MIDDLE'!A27,"")</f>
        <v/>
      </c>
      <c r="B26" s="75"/>
      <c r="C26" s="74"/>
      <c r="D26" s="2" t="e">
        <f t="shared" si="0"/>
        <v>#DIV/0!</v>
      </c>
      <c r="E26" s="75"/>
      <c r="F26" s="74"/>
      <c r="G26" s="2" t="e">
        <f t="shared" si="1"/>
        <v>#DIV/0!</v>
      </c>
      <c r="H26" s="3" t="e">
        <f t="shared" si="2"/>
        <v>#DIV/0!</v>
      </c>
      <c r="I26" s="4" t="e">
        <f t="shared" si="3"/>
        <v>#DIV/0!</v>
      </c>
    </row>
    <row r="27" spans="1:9" x14ac:dyDescent="0.2">
      <c r="A27" s="26" t="str">
        <f>IF('High-Poverty MIDDLE'!E28="yes",'High-Poverty MIDDLE'!A28,"")</f>
        <v/>
      </c>
      <c r="B27" s="75"/>
      <c r="C27" s="74"/>
      <c r="D27" s="2" t="e">
        <f t="shared" si="0"/>
        <v>#DIV/0!</v>
      </c>
      <c r="E27" s="75"/>
      <c r="F27" s="74"/>
      <c r="G27" s="2" t="e">
        <f t="shared" si="1"/>
        <v>#DIV/0!</v>
      </c>
      <c r="H27" s="3" t="e">
        <f t="shared" si="2"/>
        <v>#DIV/0!</v>
      </c>
      <c r="I27" s="4" t="e">
        <f t="shared" si="3"/>
        <v>#DIV/0!</v>
      </c>
    </row>
    <row r="28" spans="1:9" x14ac:dyDescent="0.2">
      <c r="A28" s="26" t="str">
        <f>IF('High-Poverty MIDDLE'!E29="yes",'High-Poverty MIDDLE'!A29,"")</f>
        <v/>
      </c>
      <c r="B28" s="75"/>
      <c r="C28" s="74"/>
      <c r="D28" s="2" t="e">
        <f t="shared" si="0"/>
        <v>#DIV/0!</v>
      </c>
      <c r="E28" s="75"/>
      <c r="F28" s="74"/>
      <c r="G28" s="2" t="e">
        <f t="shared" si="1"/>
        <v>#DIV/0!</v>
      </c>
      <c r="H28" s="3" t="e">
        <f t="shared" si="2"/>
        <v>#DIV/0!</v>
      </c>
      <c r="I28" s="4" t="e">
        <f t="shared" si="3"/>
        <v>#DIV/0!</v>
      </c>
    </row>
    <row r="29" spans="1:9" x14ac:dyDescent="0.2">
      <c r="A29" s="26" t="str">
        <f>IF('High-Poverty MIDDLE'!E30="yes",'High-Poverty MIDDLE'!A30,"")</f>
        <v/>
      </c>
      <c r="B29" s="75"/>
      <c r="C29" s="74"/>
      <c r="D29" s="2" t="e">
        <f t="shared" si="0"/>
        <v>#DIV/0!</v>
      </c>
      <c r="E29" s="75"/>
      <c r="F29" s="74"/>
      <c r="G29" s="2" t="e">
        <f t="shared" si="1"/>
        <v>#DIV/0!</v>
      </c>
      <c r="H29" s="3" t="e">
        <f t="shared" si="2"/>
        <v>#DIV/0!</v>
      </c>
      <c r="I29" s="4" t="e">
        <f t="shared" si="3"/>
        <v>#DIV/0!</v>
      </c>
    </row>
    <row r="30" spans="1:9" x14ac:dyDescent="0.2">
      <c r="A30" s="26" t="str">
        <f>IF('High-Poverty MIDDLE'!E31="yes",'High-Poverty MIDDLE'!A31,"")</f>
        <v/>
      </c>
      <c r="B30" s="75"/>
      <c r="C30" s="74"/>
      <c r="D30" s="2" t="e">
        <f t="shared" si="0"/>
        <v>#DIV/0!</v>
      </c>
      <c r="E30" s="75"/>
      <c r="F30" s="74"/>
      <c r="G30" s="2" t="e">
        <f t="shared" si="1"/>
        <v>#DIV/0!</v>
      </c>
      <c r="H30" s="3" t="e">
        <f t="shared" si="2"/>
        <v>#DIV/0!</v>
      </c>
      <c r="I30" s="4" t="e">
        <f t="shared" si="3"/>
        <v>#DIV/0!</v>
      </c>
    </row>
    <row r="31" spans="1:9" x14ac:dyDescent="0.2">
      <c r="A31" s="26" t="str">
        <f>IF('High-Poverty MIDDLE'!E32="yes",'High-Poverty MIDDLE'!A32,"")</f>
        <v/>
      </c>
      <c r="B31" s="75"/>
      <c r="C31" s="74"/>
      <c r="D31" s="2" t="e">
        <f t="shared" si="0"/>
        <v>#DIV/0!</v>
      </c>
      <c r="E31" s="75"/>
      <c r="F31" s="74"/>
      <c r="G31" s="2" t="e">
        <f t="shared" si="1"/>
        <v>#DIV/0!</v>
      </c>
      <c r="H31" s="3" t="e">
        <f t="shared" si="2"/>
        <v>#DIV/0!</v>
      </c>
      <c r="I31" s="4" t="e">
        <f t="shared" si="3"/>
        <v>#DIV/0!</v>
      </c>
    </row>
    <row r="32" spans="1:9" x14ac:dyDescent="0.2">
      <c r="A32" s="26" t="str">
        <f>IF('High-Poverty MIDDLE'!E33="yes",'High-Poverty MIDDLE'!A33,"")</f>
        <v/>
      </c>
      <c r="B32" s="75"/>
      <c r="C32" s="74"/>
      <c r="D32" s="2" t="e">
        <f t="shared" si="0"/>
        <v>#DIV/0!</v>
      </c>
      <c r="E32" s="75"/>
      <c r="F32" s="74"/>
      <c r="G32" s="2" t="e">
        <f t="shared" si="1"/>
        <v>#DIV/0!</v>
      </c>
      <c r="H32" s="3" t="e">
        <f t="shared" si="2"/>
        <v>#DIV/0!</v>
      </c>
      <c r="I32" s="4" t="e">
        <f t="shared" si="3"/>
        <v>#DIV/0!</v>
      </c>
    </row>
    <row r="33" spans="1:9" x14ac:dyDescent="0.2">
      <c r="A33" s="26" t="str">
        <f>IF('High-Poverty MIDDLE'!E34="yes",'High-Poverty MIDDLE'!A34,"")</f>
        <v/>
      </c>
      <c r="B33" s="75"/>
      <c r="C33" s="74"/>
      <c r="D33" s="2" t="e">
        <f t="shared" si="0"/>
        <v>#DIV/0!</v>
      </c>
      <c r="E33" s="75"/>
      <c r="F33" s="74"/>
      <c r="G33" s="2" t="e">
        <f t="shared" si="1"/>
        <v>#DIV/0!</v>
      </c>
      <c r="H33" s="3" t="e">
        <f t="shared" si="2"/>
        <v>#DIV/0!</v>
      </c>
      <c r="I33" s="4" t="e">
        <f t="shared" si="3"/>
        <v>#DIV/0!</v>
      </c>
    </row>
    <row r="34" spans="1:9" x14ac:dyDescent="0.2">
      <c r="A34" s="26" t="str">
        <f>IF('High-Poverty MIDDLE'!E35="yes",'High-Poverty MIDDLE'!A35,"")</f>
        <v/>
      </c>
      <c r="B34" s="75"/>
      <c r="C34" s="74"/>
      <c r="D34" s="2" t="e">
        <f t="shared" si="0"/>
        <v>#DIV/0!</v>
      </c>
      <c r="E34" s="75"/>
      <c r="F34" s="74"/>
      <c r="G34" s="2" t="e">
        <f t="shared" si="1"/>
        <v>#DIV/0!</v>
      </c>
      <c r="H34" s="3" t="e">
        <f t="shared" si="2"/>
        <v>#DIV/0!</v>
      </c>
      <c r="I34" s="4" t="e">
        <f t="shared" si="3"/>
        <v>#DIV/0!</v>
      </c>
    </row>
    <row r="35" spans="1:9" x14ac:dyDescent="0.2">
      <c r="A35" s="26" t="str">
        <f>IF('High-Poverty MIDDLE'!E36="yes",'High-Poverty MIDDLE'!A36,"")</f>
        <v/>
      </c>
      <c r="B35" s="75"/>
      <c r="C35" s="74"/>
      <c r="D35" s="2" t="e">
        <f t="shared" si="0"/>
        <v>#DIV/0!</v>
      </c>
      <c r="E35" s="75"/>
      <c r="F35" s="74"/>
      <c r="G35" s="2" t="e">
        <f t="shared" si="1"/>
        <v>#DIV/0!</v>
      </c>
      <c r="H35" s="3" t="e">
        <f t="shared" si="2"/>
        <v>#DIV/0!</v>
      </c>
      <c r="I35" s="4" t="e">
        <f t="shared" si="3"/>
        <v>#DIV/0!</v>
      </c>
    </row>
    <row r="36" spans="1:9" x14ac:dyDescent="0.2">
      <c r="A36" s="26" t="str">
        <f>IF('High-Poverty MIDDLE'!E37="yes",'High-Poverty MIDDLE'!A37,"")</f>
        <v/>
      </c>
      <c r="B36" s="75"/>
      <c r="C36" s="74"/>
      <c r="D36" s="2" t="e">
        <f t="shared" si="0"/>
        <v>#DIV/0!</v>
      </c>
      <c r="E36" s="75"/>
      <c r="F36" s="74"/>
      <c r="G36" s="2" t="e">
        <f t="shared" si="1"/>
        <v>#DIV/0!</v>
      </c>
      <c r="H36" s="3" t="e">
        <f t="shared" si="2"/>
        <v>#DIV/0!</v>
      </c>
      <c r="I36" s="4" t="e">
        <f t="shared" si="3"/>
        <v>#DIV/0!</v>
      </c>
    </row>
    <row r="37" spans="1:9" x14ac:dyDescent="0.2">
      <c r="A37" s="26" t="str">
        <f>IF('High-Poverty MIDDLE'!E38="yes",'High-Poverty MIDDLE'!A38,"")</f>
        <v/>
      </c>
      <c r="B37" s="75"/>
      <c r="C37" s="74"/>
      <c r="D37" s="2" t="e">
        <f t="shared" si="0"/>
        <v>#DIV/0!</v>
      </c>
      <c r="E37" s="75"/>
      <c r="F37" s="74"/>
      <c r="G37" s="2" t="e">
        <f t="shared" si="1"/>
        <v>#DIV/0!</v>
      </c>
      <c r="H37" s="3" t="e">
        <f t="shared" si="2"/>
        <v>#DIV/0!</v>
      </c>
      <c r="I37" s="4" t="e">
        <f t="shared" si="3"/>
        <v>#DIV/0!</v>
      </c>
    </row>
    <row r="38" spans="1:9" x14ac:dyDescent="0.2">
      <c r="A38" s="26" t="str">
        <f>IF('High-Poverty MIDDLE'!E39="yes",'High-Poverty MIDDLE'!A39,"")</f>
        <v/>
      </c>
      <c r="B38" s="75"/>
      <c r="C38" s="74"/>
      <c r="D38" s="2" t="e">
        <f t="shared" si="0"/>
        <v>#DIV/0!</v>
      </c>
      <c r="E38" s="75"/>
      <c r="F38" s="74"/>
      <c r="G38" s="2" t="e">
        <f t="shared" si="1"/>
        <v>#DIV/0!</v>
      </c>
      <c r="H38" s="3" t="e">
        <f t="shared" si="2"/>
        <v>#DIV/0!</v>
      </c>
      <c r="I38" s="4" t="e">
        <f t="shared" si="3"/>
        <v>#DIV/0!</v>
      </c>
    </row>
    <row r="39" spans="1:9" x14ac:dyDescent="0.2">
      <c r="A39" s="26" t="str">
        <f>IF('High-Poverty MIDDLE'!E40="yes",'High-Poverty MIDDLE'!A40,"")</f>
        <v/>
      </c>
      <c r="B39" s="75"/>
      <c r="C39" s="74"/>
      <c r="D39" s="2" t="e">
        <f t="shared" si="0"/>
        <v>#DIV/0!</v>
      </c>
      <c r="E39" s="75"/>
      <c r="F39" s="74"/>
      <c r="G39" s="2" t="e">
        <f t="shared" si="1"/>
        <v>#DIV/0!</v>
      </c>
      <c r="H39" s="3" t="e">
        <f t="shared" si="2"/>
        <v>#DIV/0!</v>
      </c>
      <c r="I39" s="4" t="e">
        <f t="shared" si="3"/>
        <v>#DIV/0!</v>
      </c>
    </row>
    <row r="40" spans="1:9" x14ac:dyDescent="0.2">
      <c r="A40" s="26" t="str">
        <f>IF('High-Poverty MIDDLE'!E41="yes",'High-Poverty MIDDLE'!A41,"")</f>
        <v/>
      </c>
      <c r="B40" s="75"/>
      <c r="C40" s="74"/>
      <c r="D40" s="2" t="e">
        <f t="shared" si="0"/>
        <v>#DIV/0!</v>
      </c>
      <c r="E40" s="75"/>
      <c r="F40" s="74"/>
      <c r="G40" s="2" t="e">
        <f t="shared" si="1"/>
        <v>#DIV/0!</v>
      </c>
      <c r="H40" s="3" t="e">
        <f t="shared" si="2"/>
        <v>#DIV/0!</v>
      </c>
      <c r="I40" s="4" t="e">
        <f t="shared" si="3"/>
        <v>#DIV/0!</v>
      </c>
    </row>
    <row r="41" spans="1:9" x14ac:dyDescent="0.2">
      <c r="A41" s="26" t="str">
        <f>IF('High-Poverty MIDDLE'!E42="yes",'High-Poverty MIDDLE'!A42,"")</f>
        <v/>
      </c>
      <c r="B41" s="75"/>
      <c r="C41" s="74"/>
      <c r="D41" s="2" t="e">
        <f t="shared" si="0"/>
        <v>#DIV/0!</v>
      </c>
      <c r="E41" s="75"/>
      <c r="F41" s="74"/>
      <c r="G41" s="2" t="e">
        <f t="shared" si="1"/>
        <v>#DIV/0!</v>
      </c>
      <c r="H41" s="3" t="e">
        <f t="shared" si="2"/>
        <v>#DIV/0!</v>
      </c>
      <c r="I41" s="4" t="e">
        <f t="shared" si="3"/>
        <v>#DIV/0!</v>
      </c>
    </row>
    <row r="42" spans="1:9" x14ac:dyDescent="0.2">
      <c r="A42" s="26" t="str">
        <f>IF('High-Poverty MIDDLE'!E43="yes",'High-Poverty MIDDLE'!A43,"")</f>
        <v/>
      </c>
      <c r="B42" s="75"/>
      <c r="C42" s="74"/>
      <c r="D42" s="2" t="e">
        <f t="shared" si="0"/>
        <v>#DIV/0!</v>
      </c>
      <c r="E42" s="75"/>
      <c r="F42" s="74"/>
      <c r="G42" s="2" t="e">
        <f t="shared" si="1"/>
        <v>#DIV/0!</v>
      </c>
      <c r="H42" s="3" t="e">
        <f t="shared" si="2"/>
        <v>#DIV/0!</v>
      </c>
      <c r="I42" s="4" t="e">
        <f t="shared" si="3"/>
        <v>#DIV/0!</v>
      </c>
    </row>
    <row r="43" spans="1:9" x14ac:dyDescent="0.2">
      <c r="A43" s="26" t="str">
        <f>IF('High-Poverty MIDDLE'!E44="yes",'High-Poverty MIDDLE'!A44,"")</f>
        <v/>
      </c>
      <c r="B43" s="75"/>
      <c r="C43" s="74"/>
      <c r="D43" s="2" t="e">
        <f t="shared" si="0"/>
        <v>#DIV/0!</v>
      </c>
      <c r="E43" s="75"/>
      <c r="F43" s="74"/>
      <c r="G43" s="2" t="e">
        <f t="shared" si="1"/>
        <v>#DIV/0!</v>
      </c>
      <c r="H43" s="3" t="e">
        <f t="shared" si="2"/>
        <v>#DIV/0!</v>
      </c>
      <c r="I43" s="4" t="e">
        <f t="shared" si="3"/>
        <v>#DIV/0!</v>
      </c>
    </row>
    <row r="44" spans="1:9" x14ac:dyDescent="0.2">
      <c r="A44" s="26" t="str">
        <f>IF('High-Poverty MIDDLE'!E45="yes",'High-Poverty MIDDLE'!A45,"")</f>
        <v/>
      </c>
      <c r="B44" s="75"/>
      <c r="C44" s="74"/>
      <c r="D44" s="2" t="e">
        <f t="shared" si="0"/>
        <v>#DIV/0!</v>
      </c>
      <c r="E44" s="75"/>
      <c r="F44" s="74"/>
      <c r="G44" s="2" t="e">
        <f t="shared" si="1"/>
        <v>#DIV/0!</v>
      </c>
      <c r="H44" s="3" t="e">
        <f t="shared" si="2"/>
        <v>#DIV/0!</v>
      </c>
      <c r="I44" s="4" t="e">
        <f t="shared" si="3"/>
        <v>#DIV/0!</v>
      </c>
    </row>
    <row r="45" spans="1:9" x14ac:dyDescent="0.2">
      <c r="A45" s="26" t="str">
        <f>IF('High-Poverty MIDDLE'!E46="yes",'High-Poverty MIDDLE'!A46,"")</f>
        <v/>
      </c>
      <c r="B45" s="75"/>
      <c r="C45" s="74"/>
      <c r="D45" s="2" t="e">
        <f t="shared" si="0"/>
        <v>#DIV/0!</v>
      </c>
      <c r="E45" s="75"/>
      <c r="F45" s="74"/>
      <c r="G45" s="2" t="e">
        <f t="shared" si="1"/>
        <v>#DIV/0!</v>
      </c>
      <c r="H45" s="3" t="e">
        <f t="shared" si="2"/>
        <v>#DIV/0!</v>
      </c>
      <c r="I45" s="4" t="e">
        <f t="shared" si="3"/>
        <v>#DIV/0!</v>
      </c>
    </row>
    <row r="46" spans="1:9" x14ac:dyDescent="0.2">
      <c r="A46" s="26" t="str">
        <f>IF('High-Poverty MIDDLE'!E47="yes",'High-Poverty MIDDLE'!A47,"")</f>
        <v/>
      </c>
      <c r="B46" s="75"/>
      <c r="C46" s="74"/>
      <c r="D46" s="2" t="e">
        <f t="shared" si="0"/>
        <v>#DIV/0!</v>
      </c>
      <c r="E46" s="75"/>
      <c r="F46" s="74"/>
      <c r="G46" s="2" t="e">
        <f t="shared" si="1"/>
        <v>#DIV/0!</v>
      </c>
      <c r="H46" s="3" t="e">
        <f t="shared" si="2"/>
        <v>#DIV/0!</v>
      </c>
      <c r="I46" s="4" t="e">
        <f t="shared" si="3"/>
        <v>#DIV/0!</v>
      </c>
    </row>
    <row r="47" spans="1:9" x14ac:dyDescent="0.2">
      <c r="A47" s="26" t="str">
        <f>IF('High-Poverty MIDDLE'!E48="yes",'High-Poverty MIDDLE'!A48,"")</f>
        <v/>
      </c>
      <c r="B47" s="75"/>
      <c r="C47" s="74"/>
      <c r="D47" s="2" t="e">
        <f t="shared" si="0"/>
        <v>#DIV/0!</v>
      </c>
      <c r="E47" s="75"/>
      <c r="F47" s="74"/>
      <c r="G47" s="2" t="e">
        <f t="shared" si="1"/>
        <v>#DIV/0!</v>
      </c>
      <c r="H47" s="3" t="e">
        <f t="shared" si="2"/>
        <v>#DIV/0!</v>
      </c>
      <c r="I47" s="4" t="e">
        <f t="shared" si="3"/>
        <v>#DIV/0!</v>
      </c>
    </row>
    <row r="48" spans="1:9" x14ac:dyDescent="0.2">
      <c r="A48" s="26" t="str">
        <f>IF('High-Poverty MIDDLE'!E49="yes",'High-Poverty MIDDLE'!A49,"")</f>
        <v/>
      </c>
      <c r="B48" s="75"/>
      <c r="C48" s="74"/>
      <c r="D48" s="2" t="e">
        <f t="shared" si="0"/>
        <v>#DIV/0!</v>
      </c>
      <c r="E48" s="75"/>
      <c r="F48" s="74"/>
      <c r="G48" s="2" t="e">
        <f t="shared" si="1"/>
        <v>#DIV/0!</v>
      </c>
      <c r="H48" s="3" t="e">
        <f t="shared" si="2"/>
        <v>#DIV/0!</v>
      </c>
      <c r="I48" s="4" t="e">
        <f t="shared" si="3"/>
        <v>#DIV/0!</v>
      </c>
    </row>
    <row r="49" spans="1:9" x14ac:dyDescent="0.2">
      <c r="A49" s="26" t="str">
        <f>IF('High-Poverty MIDDLE'!E50="yes",'High-Poverty MIDDLE'!A50,"")</f>
        <v/>
      </c>
      <c r="B49" s="75"/>
      <c r="C49" s="74"/>
      <c r="D49" s="2" t="e">
        <f t="shared" si="0"/>
        <v>#DIV/0!</v>
      </c>
      <c r="E49" s="75"/>
      <c r="F49" s="74"/>
      <c r="G49" s="2" t="e">
        <f t="shared" si="1"/>
        <v>#DIV/0!</v>
      </c>
      <c r="H49" s="3" t="e">
        <f t="shared" si="2"/>
        <v>#DIV/0!</v>
      </c>
      <c r="I49" s="4" t="e">
        <f t="shared" si="3"/>
        <v>#DIV/0!</v>
      </c>
    </row>
    <row r="50" spans="1:9" x14ac:dyDescent="0.2">
      <c r="A50" s="26" t="str">
        <f>IF('High-Poverty MIDDLE'!E51="yes",'High-Poverty MIDDLE'!A51,"")</f>
        <v/>
      </c>
      <c r="B50" s="75"/>
      <c r="C50" s="74"/>
      <c r="D50" s="2" t="e">
        <f t="shared" si="0"/>
        <v>#DIV/0!</v>
      </c>
      <c r="E50" s="75"/>
      <c r="F50" s="74"/>
      <c r="G50" s="2" t="e">
        <f t="shared" si="1"/>
        <v>#DIV/0!</v>
      </c>
      <c r="H50" s="3" t="e">
        <f t="shared" si="2"/>
        <v>#DIV/0!</v>
      </c>
      <c r="I50" s="4" t="e">
        <f t="shared" si="3"/>
        <v>#DIV/0!</v>
      </c>
    </row>
    <row r="51" spans="1:9" x14ac:dyDescent="0.2">
      <c r="A51" s="26" t="str">
        <f>IF('High-Poverty MIDDLE'!E52="yes",'High-Poverty MIDDLE'!A52,"")</f>
        <v/>
      </c>
      <c r="B51" s="75"/>
      <c r="C51" s="74"/>
      <c r="D51" s="2" t="e">
        <f t="shared" si="0"/>
        <v>#DIV/0!</v>
      </c>
      <c r="E51" s="75"/>
      <c r="F51" s="74"/>
      <c r="G51" s="2" t="e">
        <f t="shared" si="1"/>
        <v>#DIV/0!</v>
      </c>
      <c r="H51" s="3" t="e">
        <f t="shared" si="2"/>
        <v>#DIV/0!</v>
      </c>
      <c r="I51" s="4" t="e">
        <f t="shared" si="3"/>
        <v>#DIV/0!</v>
      </c>
    </row>
    <row r="52" spans="1:9" x14ac:dyDescent="0.2">
      <c r="A52" s="26" t="str">
        <f>IF('High-Poverty MIDDLE'!E53="yes",'High-Poverty MIDDLE'!A53,"")</f>
        <v/>
      </c>
      <c r="B52" s="75"/>
      <c r="C52" s="74"/>
      <c r="D52" s="2" t="e">
        <f t="shared" si="0"/>
        <v>#DIV/0!</v>
      </c>
      <c r="E52" s="75"/>
      <c r="F52" s="74"/>
      <c r="G52" s="2" t="e">
        <f t="shared" si="1"/>
        <v>#DIV/0!</v>
      </c>
      <c r="H52" s="3" t="e">
        <f t="shared" si="2"/>
        <v>#DIV/0!</v>
      </c>
      <c r="I52" s="4" t="e">
        <f t="shared" si="3"/>
        <v>#DIV/0!</v>
      </c>
    </row>
    <row r="53" spans="1:9" x14ac:dyDescent="0.2">
      <c r="A53" s="26" t="str">
        <f>IF('High-Poverty MIDDLE'!E54="yes",'High-Poverty MIDDLE'!A54,"")</f>
        <v/>
      </c>
      <c r="B53" s="75"/>
      <c r="C53" s="74"/>
      <c r="D53" s="2" t="e">
        <f t="shared" si="0"/>
        <v>#DIV/0!</v>
      </c>
      <c r="E53" s="75"/>
      <c r="F53" s="74"/>
      <c r="G53" s="2" t="e">
        <f t="shared" si="1"/>
        <v>#DIV/0!</v>
      </c>
      <c r="H53" s="3" t="e">
        <f t="shared" si="2"/>
        <v>#DIV/0!</v>
      </c>
      <c r="I53" s="4" t="e">
        <f t="shared" si="3"/>
        <v>#DIV/0!</v>
      </c>
    </row>
    <row r="54" spans="1:9" x14ac:dyDescent="0.2">
      <c r="A54" s="26" t="str">
        <f>IF('High-Poverty MIDDLE'!E55="yes",'High-Poverty MIDDLE'!A55,"")</f>
        <v/>
      </c>
      <c r="B54" s="75"/>
      <c r="C54" s="74"/>
      <c r="D54" s="2" t="e">
        <f t="shared" si="0"/>
        <v>#DIV/0!</v>
      </c>
      <c r="E54" s="75"/>
      <c r="F54" s="74"/>
      <c r="G54" s="2" t="e">
        <f t="shared" si="1"/>
        <v>#DIV/0!</v>
      </c>
      <c r="H54" s="3" t="e">
        <f t="shared" si="2"/>
        <v>#DIV/0!</v>
      </c>
      <c r="I54" s="4" t="e">
        <f t="shared" si="3"/>
        <v>#DIV/0!</v>
      </c>
    </row>
    <row r="55" spans="1:9" x14ac:dyDescent="0.2">
      <c r="A55" s="26" t="str">
        <f>IF('High-Poverty MIDDLE'!E56="yes",'High-Poverty MIDDLE'!A56,"")</f>
        <v/>
      </c>
      <c r="B55" s="75"/>
      <c r="C55" s="74"/>
      <c r="D55" s="2" t="e">
        <f t="shared" si="0"/>
        <v>#DIV/0!</v>
      </c>
      <c r="E55" s="75"/>
      <c r="F55" s="74"/>
      <c r="G55" s="2" t="e">
        <f t="shared" si="1"/>
        <v>#DIV/0!</v>
      </c>
      <c r="H55" s="3" t="e">
        <f t="shared" si="2"/>
        <v>#DIV/0!</v>
      </c>
      <c r="I55" s="4" t="e">
        <f t="shared" si="3"/>
        <v>#DIV/0!</v>
      </c>
    </row>
    <row r="56" spans="1:9" x14ac:dyDescent="0.2">
      <c r="A56" s="26" t="str">
        <f>IF('High-Poverty MIDDLE'!E57="yes",'High-Poverty MIDDLE'!A57,"")</f>
        <v/>
      </c>
      <c r="B56" s="75"/>
      <c r="C56" s="74"/>
      <c r="D56" s="2" t="e">
        <f t="shared" si="0"/>
        <v>#DIV/0!</v>
      </c>
      <c r="E56" s="75"/>
      <c r="F56" s="74"/>
      <c r="G56" s="2" t="e">
        <f t="shared" si="1"/>
        <v>#DIV/0!</v>
      </c>
      <c r="H56" s="3" t="e">
        <f t="shared" si="2"/>
        <v>#DIV/0!</v>
      </c>
      <c r="I56" s="4" t="e">
        <f t="shared" si="3"/>
        <v>#DIV/0!</v>
      </c>
    </row>
    <row r="57" spans="1:9" x14ac:dyDescent="0.2">
      <c r="A57" s="26" t="str">
        <f>IF('High-Poverty MIDDLE'!E58="yes",'High-Poverty MIDDLE'!A58,"")</f>
        <v/>
      </c>
      <c r="B57" s="75"/>
      <c r="C57" s="74"/>
      <c r="D57" s="2" t="e">
        <f t="shared" si="0"/>
        <v>#DIV/0!</v>
      </c>
      <c r="E57" s="75"/>
      <c r="F57" s="74"/>
      <c r="G57" s="2" t="e">
        <f t="shared" si="1"/>
        <v>#DIV/0!</v>
      </c>
      <c r="H57" s="3" t="e">
        <f t="shared" si="2"/>
        <v>#DIV/0!</v>
      </c>
      <c r="I57" s="4" t="e">
        <f t="shared" si="3"/>
        <v>#DIV/0!</v>
      </c>
    </row>
    <row r="58" spans="1:9" x14ac:dyDescent="0.2">
      <c r="A58" s="26" t="str">
        <f>IF('High-Poverty MIDDLE'!E59="yes",'High-Poverty MIDDLE'!A59,"")</f>
        <v/>
      </c>
      <c r="B58" s="75"/>
      <c r="C58" s="74"/>
      <c r="D58" s="2" t="e">
        <f t="shared" si="0"/>
        <v>#DIV/0!</v>
      </c>
      <c r="E58" s="75"/>
      <c r="F58" s="74"/>
      <c r="G58" s="2" t="e">
        <f t="shared" si="1"/>
        <v>#DIV/0!</v>
      </c>
      <c r="H58" s="3" t="e">
        <f t="shared" si="2"/>
        <v>#DIV/0!</v>
      </c>
      <c r="I58" s="4" t="e">
        <f t="shared" si="3"/>
        <v>#DIV/0!</v>
      </c>
    </row>
    <row r="59" spans="1:9" x14ac:dyDescent="0.2">
      <c r="A59" s="26" t="str">
        <f>IF('High-Poverty MIDDLE'!E60="yes",'High-Poverty MIDDLE'!A60,"")</f>
        <v/>
      </c>
      <c r="B59" s="75"/>
      <c r="C59" s="74"/>
      <c r="D59" s="2" t="e">
        <f t="shared" si="0"/>
        <v>#DIV/0!</v>
      </c>
      <c r="E59" s="75"/>
      <c r="F59" s="74"/>
      <c r="G59" s="2" t="e">
        <f t="shared" si="1"/>
        <v>#DIV/0!</v>
      </c>
      <c r="H59" s="3" t="e">
        <f t="shared" si="2"/>
        <v>#DIV/0!</v>
      </c>
      <c r="I59" s="4" t="e">
        <f t="shared" si="3"/>
        <v>#DIV/0!</v>
      </c>
    </row>
    <row r="60" spans="1:9" x14ac:dyDescent="0.2">
      <c r="A60" s="26" t="str">
        <f>IF('High-Poverty MIDDLE'!E61="yes",'High-Poverty MIDDLE'!A61,"")</f>
        <v/>
      </c>
      <c r="B60" s="75"/>
      <c r="C60" s="74"/>
      <c r="D60" s="2" t="e">
        <f t="shared" si="0"/>
        <v>#DIV/0!</v>
      </c>
      <c r="E60" s="75"/>
      <c r="F60" s="74"/>
      <c r="G60" s="2" t="e">
        <f t="shared" si="1"/>
        <v>#DIV/0!</v>
      </c>
      <c r="H60" s="3" t="e">
        <f t="shared" si="2"/>
        <v>#DIV/0!</v>
      </c>
      <c r="I60" s="4" t="e">
        <f t="shared" si="3"/>
        <v>#DIV/0!</v>
      </c>
    </row>
    <row r="61" spans="1:9" x14ac:dyDescent="0.2">
      <c r="A61" s="26" t="str">
        <f>IF('High-Poverty MIDDLE'!E62="yes",'High-Poverty MIDDLE'!A62,"")</f>
        <v/>
      </c>
      <c r="B61" s="75"/>
      <c r="C61" s="74"/>
      <c r="D61" s="2" t="e">
        <f t="shared" si="0"/>
        <v>#DIV/0!</v>
      </c>
      <c r="E61" s="75"/>
      <c r="F61" s="74"/>
      <c r="G61" s="2" t="e">
        <f t="shared" si="1"/>
        <v>#DIV/0!</v>
      </c>
      <c r="H61" s="3" t="e">
        <f t="shared" si="2"/>
        <v>#DIV/0!</v>
      </c>
      <c r="I61" s="4" t="e">
        <f t="shared" si="3"/>
        <v>#DIV/0!</v>
      </c>
    </row>
    <row r="62" spans="1:9" x14ac:dyDescent="0.2">
      <c r="A62" s="26" t="str">
        <f>IF('High-Poverty MIDDLE'!E63="yes",'High-Poverty MIDDLE'!A63,"")</f>
        <v/>
      </c>
      <c r="B62" s="75"/>
      <c r="C62" s="74"/>
      <c r="D62" s="2" t="e">
        <f t="shared" si="0"/>
        <v>#DIV/0!</v>
      </c>
      <c r="E62" s="75"/>
      <c r="F62" s="74"/>
      <c r="G62" s="2" t="e">
        <f t="shared" si="1"/>
        <v>#DIV/0!</v>
      </c>
      <c r="H62" s="3" t="e">
        <f t="shared" si="2"/>
        <v>#DIV/0!</v>
      </c>
      <c r="I62" s="4" t="e">
        <f t="shared" si="3"/>
        <v>#DIV/0!</v>
      </c>
    </row>
    <row r="63" spans="1:9" x14ac:dyDescent="0.2">
      <c r="A63" s="26" t="str">
        <f>IF('High-Poverty MIDDLE'!E64="yes",'High-Poverty MIDDLE'!A64,"")</f>
        <v/>
      </c>
      <c r="B63" s="75"/>
      <c r="C63" s="74"/>
      <c r="D63" s="2" t="e">
        <f t="shared" si="0"/>
        <v>#DIV/0!</v>
      </c>
      <c r="E63" s="75"/>
      <c r="F63" s="74"/>
      <c r="G63" s="2" t="e">
        <f t="shared" si="1"/>
        <v>#DIV/0!</v>
      </c>
      <c r="H63" s="3" t="e">
        <f t="shared" si="2"/>
        <v>#DIV/0!</v>
      </c>
      <c r="I63" s="4" t="e">
        <f t="shared" si="3"/>
        <v>#DIV/0!</v>
      </c>
    </row>
    <row r="64" spans="1:9" x14ac:dyDescent="0.2">
      <c r="A64" s="26" t="str">
        <f>IF('High-Poverty MIDDLE'!E65="yes",'High-Poverty MIDDLE'!A65,"")</f>
        <v/>
      </c>
      <c r="B64" s="75"/>
      <c r="C64" s="74"/>
      <c r="D64" s="2" t="e">
        <f t="shared" si="0"/>
        <v>#DIV/0!</v>
      </c>
      <c r="E64" s="75"/>
      <c r="F64" s="74"/>
      <c r="G64" s="2" t="e">
        <f t="shared" si="1"/>
        <v>#DIV/0!</v>
      </c>
      <c r="H64" s="3" t="e">
        <f t="shared" si="2"/>
        <v>#DIV/0!</v>
      </c>
      <c r="I64" s="4" t="e">
        <f t="shared" si="3"/>
        <v>#DIV/0!</v>
      </c>
    </row>
    <row r="65" spans="1:9" x14ac:dyDescent="0.2">
      <c r="A65" s="26" t="str">
        <f>IF('High-Poverty MIDDLE'!E66="yes",'High-Poverty MIDDLE'!A66,"")</f>
        <v/>
      </c>
      <c r="B65" s="75"/>
      <c r="C65" s="74"/>
      <c r="D65" s="2" t="e">
        <f t="shared" si="0"/>
        <v>#DIV/0!</v>
      </c>
      <c r="E65" s="75"/>
      <c r="F65" s="74"/>
      <c r="G65" s="2" t="e">
        <f t="shared" si="1"/>
        <v>#DIV/0!</v>
      </c>
      <c r="H65" s="3" t="e">
        <f t="shared" si="2"/>
        <v>#DIV/0!</v>
      </c>
      <c r="I65" s="4" t="e">
        <f t="shared" si="3"/>
        <v>#DIV/0!</v>
      </c>
    </row>
    <row r="66" spans="1:9" x14ac:dyDescent="0.2">
      <c r="A66" s="26" t="str">
        <f>IF('High-Poverty MIDDLE'!E67="yes",'High-Poverty MIDDLE'!A67,"")</f>
        <v/>
      </c>
      <c r="B66" s="75"/>
      <c r="C66" s="74"/>
      <c r="D66" s="2" t="e">
        <f t="shared" si="0"/>
        <v>#DIV/0!</v>
      </c>
      <c r="E66" s="75"/>
      <c r="F66" s="74"/>
      <c r="G66" s="2" t="e">
        <f t="shared" si="1"/>
        <v>#DIV/0!</v>
      </c>
      <c r="H66" s="3" t="e">
        <f t="shared" si="2"/>
        <v>#DIV/0!</v>
      </c>
      <c r="I66" s="4" t="e">
        <f t="shared" si="3"/>
        <v>#DIV/0!</v>
      </c>
    </row>
    <row r="67" spans="1:9" x14ac:dyDescent="0.2">
      <c r="A67" s="26" t="str">
        <f>IF('High-Poverty MIDDLE'!E68="yes",'High-Poverty MIDDLE'!A68,"")</f>
        <v/>
      </c>
      <c r="B67" s="75"/>
      <c r="C67" s="74"/>
      <c r="D67" s="2" t="e">
        <f t="shared" si="0"/>
        <v>#DIV/0!</v>
      </c>
      <c r="E67" s="75"/>
      <c r="F67" s="74"/>
      <c r="G67" s="2" t="e">
        <f t="shared" si="1"/>
        <v>#DIV/0!</v>
      </c>
      <c r="H67" s="3" t="e">
        <f t="shared" si="2"/>
        <v>#DIV/0!</v>
      </c>
      <c r="I67" s="4" t="e">
        <f t="shared" si="3"/>
        <v>#DIV/0!</v>
      </c>
    </row>
    <row r="68" spans="1:9" x14ac:dyDescent="0.2">
      <c r="A68" s="26" t="str">
        <f>IF('High-Poverty MIDDLE'!E69="yes",'High-Poverty MIDDLE'!A69,"")</f>
        <v/>
      </c>
      <c r="B68" s="75"/>
      <c r="C68" s="74"/>
      <c r="D68" s="2" t="e">
        <f t="shared" si="0"/>
        <v>#DIV/0!</v>
      </c>
      <c r="E68" s="75"/>
      <c r="F68" s="74"/>
      <c r="G68" s="2" t="e">
        <f t="shared" si="1"/>
        <v>#DIV/0!</v>
      </c>
      <c r="H68" s="3" t="e">
        <f t="shared" si="2"/>
        <v>#DIV/0!</v>
      </c>
      <c r="I68" s="4" t="e">
        <f t="shared" si="3"/>
        <v>#DIV/0!</v>
      </c>
    </row>
    <row r="69" spans="1:9" x14ac:dyDescent="0.2">
      <c r="A69" s="26" t="str">
        <f>IF('High-Poverty MIDDLE'!E70="yes",'High-Poverty MIDDLE'!A70,"")</f>
        <v/>
      </c>
      <c r="B69" s="75"/>
      <c r="C69" s="74"/>
      <c r="D69" s="2" t="e">
        <f t="shared" si="0"/>
        <v>#DIV/0!</v>
      </c>
      <c r="E69" s="75"/>
      <c r="F69" s="74"/>
      <c r="G69" s="2" t="e">
        <f t="shared" si="1"/>
        <v>#DIV/0!</v>
      </c>
      <c r="H69" s="3" t="e">
        <f t="shared" si="2"/>
        <v>#DIV/0!</v>
      </c>
      <c r="I69" s="4" t="e">
        <f t="shared" si="3"/>
        <v>#DIV/0!</v>
      </c>
    </row>
    <row r="70" spans="1:9" x14ac:dyDescent="0.2">
      <c r="A70" s="26" t="str">
        <f>IF('High-Poverty MIDDLE'!E71="yes",'High-Poverty MIDDLE'!A71,"")</f>
        <v/>
      </c>
      <c r="B70" s="75"/>
      <c r="C70" s="74"/>
      <c r="D70" s="2" t="e">
        <f t="shared" si="0"/>
        <v>#DIV/0!</v>
      </c>
      <c r="E70" s="75"/>
      <c r="F70" s="74"/>
      <c r="G70" s="2" t="e">
        <f t="shared" si="1"/>
        <v>#DIV/0!</v>
      </c>
      <c r="H70" s="3" t="e">
        <f t="shared" si="2"/>
        <v>#DIV/0!</v>
      </c>
      <c r="I70" s="4" t="e">
        <f t="shared" si="3"/>
        <v>#DIV/0!</v>
      </c>
    </row>
    <row r="71" spans="1:9" x14ac:dyDescent="0.2">
      <c r="A71" s="26" t="str">
        <f>IF('High-Poverty MIDDLE'!E72="yes",'High-Poverty MIDDLE'!A72,"")</f>
        <v/>
      </c>
      <c r="B71" s="75"/>
      <c r="C71" s="74"/>
      <c r="D71" s="2" t="e">
        <f t="shared" si="0"/>
        <v>#DIV/0!</v>
      </c>
      <c r="E71" s="75"/>
      <c r="F71" s="74"/>
      <c r="G71" s="2" t="e">
        <f t="shared" si="1"/>
        <v>#DIV/0!</v>
      </c>
      <c r="H71" s="3" t="e">
        <f t="shared" si="2"/>
        <v>#DIV/0!</v>
      </c>
      <c r="I71" s="4" t="e">
        <f t="shared" si="3"/>
        <v>#DIV/0!</v>
      </c>
    </row>
    <row r="72" spans="1:9" x14ac:dyDescent="0.2">
      <c r="A72" s="26" t="str">
        <f>IF('High-Poverty MIDDLE'!E73="yes",'High-Poverty MIDDLE'!A73,"")</f>
        <v/>
      </c>
      <c r="B72" s="75"/>
      <c r="C72" s="74"/>
      <c r="D72" s="2" t="e">
        <f t="shared" si="0"/>
        <v>#DIV/0!</v>
      </c>
      <c r="E72" s="75"/>
      <c r="F72" s="74"/>
      <c r="G72" s="2" t="e">
        <f t="shared" si="1"/>
        <v>#DIV/0!</v>
      </c>
      <c r="H72" s="3" t="e">
        <f t="shared" si="2"/>
        <v>#DIV/0!</v>
      </c>
      <c r="I72" s="4" t="e">
        <f t="shared" si="3"/>
        <v>#DIV/0!</v>
      </c>
    </row>
    <row r="73" spans="1:9" x14ac:dyDescent="0.2">
      <c r="A73" s="26" t="str">
        <f>IF('High-Poverty MIDDLE'!E74="yes",'High-Poverty MIDDLE'!A74,"")</f>
        <v/>
      </c>
      <c r="B73" s="75"/>
      <c r="C73" s="74"/>
      <c r="D73" s="2" t="e">
        <f t="shared" ref="D73:D136" si="4">B73/C73</f>
        <v>#DIV/0!</v>
      </c>
      <c r="E73" s="75"/>
      <c r="F73" s="74"/>
      <c r="G73" s="2" t="e">
        <f t="shared" ref="G73:G136" si="5">E73/F73</f>
        <v>#DIV/0!</v>
      </c>
      <c r="H73" s="3" t="e">
        <f t="shared" ref="H73:H136" si="6">IF(G73&gt;D73,G73-D73,0)</f>
        <v>#DIV/0!</v>
      </c>
      <c r="I73" s="4" t="e">
        <f t="shared" ref="I73:I136" si="7">IF(H73&lt;0.01,"Yes","No")</f>
        <v>#DIV/0!</v>
      </c>
    </row>
    <row r="74" spans="1:9" x14ac:dyDescent="0.2">
      <c r="A74" s="26" t="str">
        <f>IF('High-Poverty MIDDLE'!E75="yes",'High-Poverty MIDDLE'!A75,"")</f>
        <v/>
      </c>
      <c r="B74" s="75"/>
      <c r="C74" s="74"/>
      <c r="D74" s="2" t="e">
        <f t="shared" si="4"/>
        <v>#DIV/0!</v>
      </c>
      <c r="E74" s="75"/>
      <c r="F74" s="74"/>
      <c r="G74" s="2" t="e">
        <f t="shared" si="5"/>
        <v>#DIV/0!</v>
      </c>
      <c r="H74" s="3" t="e">
        <f t="shared" si="6"/>
        <v>#DIV/0!</v>
      </c>
      <c r="I74" s="4" t="e">
        <f t="shared" si="7"/>
        <v>#DIV/0!</v>
      </c>
    </row>
    <row r="75" spans="1:9" x14ac:dyDescent="0.2">
      <c r="A75" s="26" t="str">
        <f>IF('High-Poverty MIDDLE'!E76="yes",'High-Poverty MIDDLE'!A76,"")</f>
        <v/>
      </c>
      <c r="B75" s="75"/>
      <c r="C75" s="74"/>
      <c r="D75" s="2" t="e">
        <f t="shared" si="4"/>
        <v>#DIV/0!</v>
      </c>
      <c r="E75" s="75"/>
      <c r="F75" s="74"/>
      <c r="G75" s="2" t="e">
        <f t="shared" si="5"/>
        <v>#DIV/0!</v>
      </c>
      <c r="H75" s="3" t="e">
        <f t="shared" si="6"/>
        <v>#DIV/0!</v>
      </c>
      <c r="I75" s="4" t="e">
        <f t="shared" si="7"/>
        <v>#DIV/0!</v>
      </c>
    </row>
    <row r="76" spans="1:9" x14ac:dyDescent="0.2">
      <c r="A76" s="26" t="str">
        <f>IF('High-Poverty MIDDLE'!E77="yes",'High-Poverty MIDDLE'!A77,"")</f>
        <v/>
      </c>
      <c r="B76" s="75"/>
      <c r="C76" s="74"/>
      <c r="D76" s="2" t="e">
        <f t="shared" si="4"/>
        <v>#DIV/0!</v>
      </c>
      <c r="E76" s="75"/>
      <c r="F76" s="74"/>
      <c r="G76" s="2" t="e">
        <f t="shared" si="5"/>
        <v>#DIV/0!</v>
      </c>
      <c r="H76" s="3" t="e">
        <f t="shared" si="6"/>
        <v>#DIV/0!</v>
      </c>
      <c r="I76" s="4" t="e">
        <f t="shared" si="7"/>
        <v>#DIV/0!</v>
      </c>
    </row>
    <row r="77" spans="1:9" x14ac:dyDescent="0.2">
      <c r="A77" s="26" t="str">
        <f>IF('High-Poverty MIDDLE'!E78="yes",'High-Poverty MIDDLE'!A78,"")</f>
        <v/>
      </c>
      <c r="B77" s="75"/>
      <c r="C77" s="74"/>
      <c r="D77" s="2" t="e">
        <f t="shared" si="4"/>
        <v>#DIV/0!</v>
      </c>
      <c r="E77" s="75"/>
      <c r="F77" s="74"/>
      <c r="G77" s="2" t="e">
        <f t="shared" si="5"/>
        <v>#DIV/0!</v>
      </c>
      <c r="H77" s="3" t="e">
        <f t="shared" si="6"/>
        <v>#DIV/0!</v>
      </c>
      <c r="I77" s="4" t="e">
        <f t="shared" si="7"/>
        <v>#DIV/0!</v>
      </c>
    </row>
    <row r="78" spans="1:9" x14ac:dyDescent="0.2">
      <c r="A78" s="26" t="str">
        <f>IF('High-Poverty MIDDLE'!E79="yes",'High-Poverty MIDDLE'!A79,"")</f>
        <v/>
      </c>
      <c r="B78" s="75"/>
      <c r="C78" s="74"/>
      <c r="D78" s="2" t="e">
        <f t="shared" si="4"/>
        <v>#DIV/0!</v>
      </c>
      <c r="E78" s="75"/>
      <c r="F78" s="74"/>
      <c r="G78" s="2" t="e">
        <f t="shared" si="5"/>
        <v>#DIV/0!</v>
      </c>
      <c r="H78" s="3" t="e">
        <f t="shared" si="6"/>
        <v>#DIV/0!</v>
      </c>
      <c r="I78" s="4" t="e">
        <f t="shared" si="7"/>
        <v>#DIV/0!</v>
      </c>
    </row>
    <row r="79" spans="1:9" x14ac:dyDescent="0.2">
      <c r="A79" s="26" t="str">
        <f>IF('High-Poverty MIDDLE'!E80="yes",'High-Poverty MIDDLE'!A80,"")</f>
        <v/>
      </c>
      <c r="B79" s="75"/>
      <c r="C79" s="74"/>
      <c r="D79" s="2" t="e">
        <f t="shared" si="4"/>
        <v>#DIV/0!</v>
      </c>
      <c r="E79" s="75"/>
      <c r="F79" s="74"/>
      <c r="G79" s="2" t="e">
        <f t="shared" si="5"/>
        <v>#DIV/0!</v>
      </c>
      <c r="H79" s="3" t="e">
        <f t="shared" si="6"/>
        <v>#DIV/0!</v>
      </c>
      <c r="I79" s="4" t="e">
        <f t="shared" si="7"/>
        <v>#DIV/0!</v>
      </c>
    </row>
    <row r="80" spans="1:9" x14ac:dyDescent="0.2">
      <c r="A80" s="26" t="str">
        <f>IF('High-Poverty MIDDLE'!E81="yes",'High-Poverty MIDDLE'!A81,"")</f>
        <v/>
      </c>
      <c r="B80" s="75"/>
      <c r="C80" s="74"/>
      <c r="D80" s="2" t="e">
        <f t="shared" si="4"/>
        <v>#DIV/0!</v>
      </c>
      <c r="E80" s="75"/>
      <c r="F80" s="74"/>
      <c r="G80" s="2" t="e">
        <f t="shared" si="5"/>
        <v>#DIV/0!</v>
      </c>
      <c r="H80" s="3" t="e">
        <f t="shared" si="6"/>
        <v>#DIV/0!</v>
      </c>
      <c r="I80" s="4" t="e">
        <f t="shared" si="7"/>
        <v>#DIV/0!</v>
      </c>
    </row>
    <row r="81" spans="1:9" x14ac:dyDescent="0.2">
      <c r="A81" s="26" t="str">
        <f>IF('High-Poverty MIDDLE'!E82="yes",'High-Poverty MIDDLE'!A82,"")</f>
        <v/>
      </c>
      <c r="B81" s="75"/>
      <c r="C81" s="74"/>
      <c r="D81" s="2" t="e">
        <f t="shared" si="4"/>
        <v>#DIV/0!</v>
      </c>
      <c r="E81" s="75"/>
      <c r="F81" s="74"/>
      <c r="G81" s="2" t="e">
        <f t="shared" si="5"/>
        <v>#DIV/0!</v>
      </c>
      <c r="H81" s="3" t="e">
        <f t="shared" si="6"/>
        <v>#DIV/0!</v>
      </c>
      <c r="I81" s="4" t="e">
        <f t="shared" si="7"/>
        <v>#DIV/0!</v>
      </c>
    </row>
    <row r="82" spans="1:9" x14ac:dyDescent="0.2">
      <c r="A82" s="26" t="str">
        <f>IF('High-Poverty MIDDLE'!E83="yes",'High-Poverty MIDDLE'!A83,"")</f>
        <v/>
      </c>
      <c r="B82" s="75"/>
      <c r="C82" s="74"/>
      <c r="D82" s="2" t="e">
        <f t="shared" si="4"/>
        <v>#DIV/0!</v>
      </c>
      <c r="E82" s="75"/>
      <c r="F82" s="74"/>
      <c r="G82" s="2" t="e">
        <f t="shared" si="5"/>
        <v>#DIV/0!</v>
      </c>
      <c r="H82" s="3" t="e">
        <f t="shared" si="6"/>
        <v>#DIV/0!</v>
      </c>
      <c r="I82" s="4" t="e">
        <f t="shared" si="7"/>
        <v>#DIV/0!</v>
      </c>
    </row>
    <row r="83" spans="1:9" x14ac:dyDescent="0.2">
      <c r="A83" s="26" t="str">
        <f>IF('High-Poverty MIDDLE'!E84="yes",'High-Poverty MIDDLE'!A84,"")</f>
        <v/>
      </c>
      <c r="B83" s="75"/>
      <c r="C83" s="74"/>
      <c r="D83" s="2" t="e">
        <f t="shared" si="4"/>
        <v>#DIV/0!</v>
      </c>
      <c r="E83" s="75"/>
      <c r="F83" s="74"/>
      <c r="G83" s="2" t="e">
        <f t="shared" si="5"/>
        <v>#DIV/0!</v>
      </c>
      <c r="H83" s="3" t="e">
        <f t="shared" si="6"/>
        <v>#DIV/0!</v>
      </c>
      <c r="I83" s="4" t="e">
        <f t="shared" si="7"/>
        <v>#DIV/0!</v>
      </c>
    </row>
    <row r="84" spans="1:9" x14ac:dyDescent="0.2">
      <c r="A84" s="26" t="str">
        <f>IF('High-Poverty MIDDLE'!E85="yes",'High-Poverty MIDDLE'!A85,"")</f>
        <v/>
      </c>
      <c r="B84" s="75"/>
      <c r="C84" s="74"/>
      <c r="D84" s="2" t="e">
        <f t="shared" si="4"/>
        <v>#DIV/0!</v>
      </c>
      <c r="E84" s="75"/>
      <c r="F84" s="74"/>
      <c r="G84" s="2" t="e">
        <f t="shared" si="5"/>
        <v>#DIV/0!</v>
      </c>
      <c r="H84" s="3" t="e">
        <f t="shared" si="6"/>
        <v>#DIV/0!</v>
      </c>
      <c r="I84" s="4" t="e">
        <f t="shared" si="7"/>
        <v>#DIV/0!</v>
      </c>
    </row>
    <row r="85" spans="1:9" x14ac:dyDescent="0.2">
      <c r="A85" s="26" t="str">
        <f>IF('High-Poverty MIDDLE'!E86="yes",'High-Poverty MIDDLE'!A86,"")</f>
        <v/>
      </c>
      <c r="B85" s="75"/>
      <c r="C85" s="74"/>
      <c r="D85" s="2" t="e">
        <f t="shared" si="4"/>
        <v>#DIV/0!</v>
      </c>
      <c r="E85" s="75"/>
      <c r="F85" s="74"/>
      <c r="G85" s="2" t="e">
        <f t="shared" si="5"/>
        <v>#DIV/0!</v>
      </c>
      <c r="H85" s="3" t="e">
        <f t="shared" si="6"/>
        <v>#DIV/0!</v>
      </c>
      <c r="I85" s="4" t="e">
        <f t="shared" si="7"/>
        <v>#DIV/0!</v>
      </c>
    </row>
    <row r="86" spans="1:9" x14ac:dyDescent="0.2">
      <c r="A86" s="26" t="str">
        <f>IF('High-Poverty MIDDLE'!E87="yes",'High-Poverty MIDDLE'!A87,"")</f>
        <v/>
      </c>
      <c r="B86" s="75"/>
      <c r="C86" s="74"/>
      <c r="D86" s="2" t="e">
        <f t="shared" si="4"/>
        <v>#DIV/0!</v>
      </c>
      <c r="E86" s="75"/>
      <c r="F86" s="74"/>
      <c r="G86" s="2" t="e">
        <f t="shared" si="5"/>
        <v>#DIV/0!</v>
      </c>
      <c r="H86" s="3" t="e">
        <f t="shared" si="6"/>
        <v>#DIV/0!</v>
      </c>
      <c r="I86" s="4" t="e">
        <f t="shared" si="7"/>
        <v>#DIV/0!</v>
      </c>
    </row>
    <row r="87" spans="1:9" x14ac:dyDescent="0.2">
      <c r="A87" s="26" t="str">
        <f>IF('High-Poverty MIDDLE'!E88="yes",'High-Poverty MIDDLE'!A88,"")</f>
        <v/>
      </c>
      <c r="B87" s="75"/>
      <c r="C87" s="74"/>
      <c r="D87" s="2" t="e">
        <f t="shared" si="4"/>
        <v>#DIV/0!</v>
      </c>
      <c r="E87" s="75"/>
      <c r="F87" s="74"/>
      <c r="G87" s="2" t="e">
        <f t="shared" si="5"/>
        <v>#DIV/0!</v>
      </c>
      <c r="H87" s="3" t="e">
        <f t="shared" si="6"/>
        <v>#DIV/0!</v>
      </c>
      <c r="I87" s="4" t="e">
        <f t="shared" si="7"/>
        <v>#DIV/0!</v>
      </c>
    </row>
    <row r="88" spans="1:9" x14ac:dyDescent="0.2">
      <c r="A88" s="26" t="str">
        <f>IF('High-Poverty MIDDLE'!E89="yes",'High-Poverty MIDDLE'!A89,"")</f>
        <v/>
      </c>
      <c r="B88" s="75"/>
      <c r="C88" s="74"/>
      <c r="D88" s="2" t="e">
        <f t="shared" si="4"/>
        <v>#DIV/0!</v>
      </c>
      <c r="E88" s="75"/>
      <c r="F88" s="74"/>
      <c r="G88" s="2" t="e">
        <f t="shared" si="5"/>
        <v>#DIV/0!</v>
      </c>
      <c r="H88" s="3" t="e">
        <f t="shared" si="6"/>
        <v>#DIV/0!</v>
      </c>
      <c r="I88" s="4" t="e">
        <f t="shared" si="7"/>
        <v>#DIV/0!</v>
      </c>
    </row>
    <row r="89" spans="1:9" x14ac:dyDescent="0.2">
      <c r="A89" s="26" t="str">
        <f>IF('High-Poverty MIDDLE'!E90="yes",'High-Poverty MIDDLE'!A90,"")</f>
        <v/>
      </c>
      <c r="B89" s="75"/>
      <c r="C89" s="74"/>
      <c r="D89" s="2" t="e">
        <f t="shared" si="4"/>
        <v>#DIV/0!</v>
      </c>
      <c r="E89" s="75"/>
      <c r="F89" s="74"/>
      <c r="G89" s="2" t="e">
        <f t="shared" si="5"/>
        <v>#DIV/0!</v>
      </c>
      <c r="H89" s="3" t="e">
        <f t="shared" si="6"/>
        <v>#DIV/0!</v>
      </c>
      <c r="I89" s="4" t="e">
        <f t="shared" si="7"/>
        <v>#DIV/0!</v>
      </c>
    </row>
    <row r="90" spans="1:9" x14ac:dyDescent="0.2">
      <c r="A90" s="26" t="str">
        <f>IF('High-Poverty MIDDLE'!E91="yes",'High-Poverty MIDDLE'!A91,"")</f>
        <v/>
      </c>
      <c r="B90" s="75"/>
      <c r="C90" s="74"/>
      <c r="D90" s="2" t="e">
        <f t="shared" si="4"/>
        <v>#DIV/0!</v>
      </c>
      <c r="E90" s="75"/>
      <c r="F90" s="74"/>
      <c r="G90" s="2" t="e">
        <f t="shared" si="5"/>
        <v>#DIV/0!</v>
      </c>
      <c r="H90" s="3" t="e">
        <f t="shared" si="6"/>
        <v>#DIV/0!</v>
      </c>
      <c r="I90" s="4" t="e">
        <f t="shared" si="7"/>
        <v>#DIV/0!</v>
      </c>
    </row>
    <row r="91" spans="1:9" x14ac:dyDescent="0.2">
      <c r="A91" s="26" t="str">
        <f>IF('High-Poverty MIDDLE'!E92="yes",'High-Poverty MIDDLE'!A92,"")</f>
        <v/>
      </c>
      <c r="B91" s="75"/>
      <c r="C91" s="74"/>
      <c r="D91" s="2" t="e">
        <f t="shared" si="4"/>
        <v>#DIV/0!</v>
      </c>
      <c r="E91" s="75"/>
      <c r="F91" s="74"/>
      <c r="G91" s="2" t="e">
        <f t="shared" si="5"/>
        <v>#DIV/0!</v>
      </c>
      <c r="H91" s="3" t="e">
        <f t="shared" si="6"/>
        <v>#DIV/0!</v>
      </c>
      <c r="I91" s="4" t="e">
        <f t="shared" si="7"/>
        <v>#DIV/0!</v>
      </c>
    </row>
    <row r="92" spans="1:9" x14ac:dyDescent="0.2">
      <c r="A92" s="26" t="str">
        <f>IF('High-Poverty MIDDLE'!E93="yes",'High-Poverty MIDDLE'!A93,"")</f>
        <v/>
      </c>
      <c r="B92" s="75"/>
      <c r="C92" s="74"/>
      <c r="D92" s="2" t="e">
        <f t="shared" si="4"/>
        <v>#DIV/0!</v>
      </c>
      <c r="E92" s="75"/>
      <c r="F92" s="74"/>
      <c r="G92" s="2" t="e">
        <f t="shared" si="5"/>
        <v>#DIV/0!</v>
      </c>
      <c r="H92" s="3" t="e">
        <f t="shared" si="6"/>
        <v>#DIV/0!</v>
      </c>
      <c r="I92" s="4" t="e">
        <f t="shared" si="7"/>
        <v>#DIV/0!</v>
      </c>
    </row>
    <row r="93" spans="1:9" x14ac:dyDescent="0.2">
      <c r="A93" s="26" t="str">
        <f>IF('High-Poverty MIDDLE'!E94="yes",'High-Poverty MIDDLE'!A94,"")</f>
        <v/>
      </c>
      <c r="B93" s="75"/>
      <c r="C93" s="74"/>
      <c r="D93" s="2" t="e">
        <f t="shared" si="4"/>
        <v>#DIV/0!</v>
      </c>
      <c r="E93" s="75"/>
      <c r="F93" s="74"/>
      <c r="G93" s="2" t="e">
        <f t="shared" si="5"/>
        <v>#DIV/0!</v>
      </c>
      <c r="H93" s="3" t="e">
        <f t="shared" si="6"/>
        <v>#DIV/0!</v>
      </c>
      <c r="I93" s="4" t="e">
        <f t="shared" si="7"/>
        <v>#DIV/0!</v>
      </c>
    </row>
    <row r="94" spans="1:9" x14ac:dyDescent="0.2">
      <c r="A94" s="26" t="str">
        <f>IF('High-Poverty MIDDLE'!E95="yes",'High-Poverty MIDDLE'!A95,"")</f>
        <v/>
      </c>
      <c r="B94" s="75"/>
      <c r="C94" s="74"/>
      <c r="D94" s="2" t="e">
        <f t="shared" si="4"/>
        <v>#DIV/0!</v>
      </c>
      <c r="E94" s="75"/>
      <c r="F94" s="74"/>
      <c r="G94" s="2" t="e">
        <f t="shared" si="5"/>
        <v>#DIV/0!</v>
      </c>
      <c r="H94" s="3" t="e">
        <f t="shared" si="6"/>
        <v>#DIV/0!</v>
      </c>
      <c r="I94" s="4" t="e">
        <f t="shared" si="7"/>
        <v>#DIV/0!</v>
      </c>
    </row>
    <row r="95" spans="1:9" x14ac:dyDescent="0.2">
      <c r="A95" s="26" t="str">
        <f>IF('High-Poverty MIDDLE'!E96="yes",'High-Poverty MIDDLE'!A96,"")</f>
        <v/>
      </c>
      <c r="B95" s="75"/>
      <c r="C95" s="74"/>
      <c r="D95" s="2" t="e">
        <f t="shared" si="4"/>
        <v>#DIV/0!</v>
      </c>
      <c r="E95" s="75"/>
      <c r="F95" s="74"/>
      <c r="G95" s="2" t="e">
        <f t="shared" si="5"/>
        <v>#DIV/0!</v>
      </c>
      <c r="H95" s="3" t="e">
        <f t="shared" si="6"/>
        <v>#DIV/0!</v>
      </c>
      <c r="I95" s="4" t="e">
        <f t="shared" si="7"/>
        <v>#DIV/0!</v>
      </c>
    </row>
    <row r="96" spans="1:9" x14ac:dyDescent="0.2">
      <c r="A96" s="26" t="str">
        <f>IF('High-Poverty MIDDLE'!E97="yes",'High-Poverty MIDDLE'!A97,"")</f>
        <v/>
      </c>
      <c r="B96" s="75"/>
      <c r="C96" s="74"/>
      <c r="D96" s="2" t="e">
        <f t="shared" si="4"/>
        <v>#DIV/0!</v>
      </c>
      <c r="E96" s="75"/>
      <c r="F96" s="74"/>
      <c r="G96" s="2" t="e">
        <f t="shared" si="5"/>
        <v>#DIV/0!</v>
      </c>
      <c r="H96" s="3" t="e">
        <f t="shared" si="6"/>
        <v>#DIV/0!</v>
      </c>
      <c r="I96" s="4" t="e">
        <f t="shared" si="7"/>
        <v>#DIV/0!</v>
      </c>
    </row>
    <row r="97" spans="1:9" x14ac:dyDescent="0.2">
      <c r="A97" s="26" t="str">
        <f>IF('High-Poverty MIDDLE'!E98="yes",'High-Poverty MIDDLE'!A98,"")</f>
        <v/>
      </c>
      <c r="B97" s="75"/>
      <c r="C97" s="74"/>
      <c r="D97" s="2" t="e">
        <f t="shared" si="4"/>
        <v>#DIV/0!</v>
      </c>
      <c r="E97" s="75"/>
      <c r="F97" s="74"/>
      <c r="G97" s="2" t="e">
        <f t="shared" si="5"/>
        <v>#DIV/0!</v>
      </c>
      <c r="H97" s="3" t="e">
        <f t="shared" si="6"/>
        <v>#DIV/0!</v>
      </c>
      <c r="I97" s="4" t="e">
        <f t="shared" si="7"/>
        <v>#DIV/0!</v>
      </c>
    </row>
    <row r="98" spans="1:9" x14ac:dyDescent="0.2">
      <c r="A98" s="26" t="str">
        <f>IF('High-Poverty MIDDLE'!E99="yes",'High-Poverty MIDDLE'!A99,"")</f>
        <v/>
      </c>
      <c r="B98" s="75"/>
      <c r="C98" s="74"/>
      <c r="D98" s="2" t="e">
        <f t="shared" si="4"/>
        <v>#DIV/0!</v>
      </c>
      <c r="E98" s="75"/>
      <c r="F98" s="74"/>
      <c r="G98" s="2" t="e">
        <f t="shared" si="5"/>
        <v>#DIV/0!</v>
      </c>
      <c r="H98" s="3" t="e">
        <f t="shared" si="6"/>
        <v>#DIV/0!</v>
      </c>
      <c r="I98" s="4" t="e">
        <f t="shared" si="7"/>
        <v>#DIV/0!</v>
      </c>
    </row>
    <row r="99" spans="1:9" x14ac:dyDescent="0.2">
      <c r="A99" s="26" t="str">
        <f>IF('High-Poverty MIDDLE'!E100="yes",'High-Poverty MIDDLE'!A100,"")</f>
        <v/>
      </c>
      <c r="B99" s="75"/>
      <c r="C99" s="74"/>
      <c r="D99" s="2" t="e">
        <f t="shared" si="4"/>
        <v>#DIV/0!</v>
      </c>
      <c r="E99" s="75"/>
      <c r="F99" s="74"/>
      <c r="G99" s="2" t="e">
        <f t="shared" si="5"/>
        <v>#DIV/0!</v>
      </c>
      <c r="H99" s="3" t="e">
        <f t="shared" si="6"/>
        <v>#DIV/0!</v>
      </c>
      <c r="I99" s="4" t="e">
        <f t="shared" si="7"/>
        <v>#DIV/0!</v>
      </c>
    </row>
    <row r="100" spans="1:9" x14ac:dyDescent="0.2">
      <c r="A100" s="26" t="str">
        <f>IF('High-Poverty MIDDLE'!E101="yes",'High-Poverty MIDDLE'!A101,"")</f>
        <v/>
      </c>
      <c r="B100" s="75"/>
      <c r="C100" s="74"/>
      <c r="D100" s="2" t="e">
        <f t="shared" si="4"/>
        <v>#DIV/0!</v>
      </c>
      <c r="E100" s="75"/>
      <c r="F100" s="74"/>
      <c r="G100" s="2" t="e">
        <f t="shared" si="5"/>
        <v>#DIV/0!</v>
      </c>
      <c r="H100" s="3" t="e">
        <f t="shared" si="6"/>
        <v>#DIV/0!</v>
      </c>
      <c r="I100" s="4" t="e">
        <f t="shared" si="7"/>
        <v>#DIV/0!</v>
      </c>
    </row>
    <row r="101" spans="1:9" x14ac:dyDescent="0.2">
      <c r="A101" s="26" t="str">
        <f>IF('High-Poverty MIDDLE'!E102="yes",'High-Poverty MIDDLE'!A102,"")</f>
        <v/>
      </c>
      <c r="B101" s="75"/>
      <c r="C101" s="74"/>
      <c r="D101" s="2" t="e">
        <f t="shared" si="4"/>
        <v>#DIV/0!</v>
      </c>
      <c r="E101" s="75"/>
      <c r="F101" s="74"/>
      <c r="G101" s="2" t="e">
        <f t="shared" si="5"/>
        <v>#DIV/0!</v>
      </c>
      <c r="H101" s="3" t="e">
        <f t="shared" si="6"/>
        <v>#DIV/0!</v>
      </c>
      <c r="I101" s="4" t="e">
        <f t="shared" si="7"/>
        <v>#DIV/0!</v>
      </c>
    </row>
    <row r="102" spans="1:9" x14ac:dyDescent="0.2">
      <c r="A102" s="26" t="str">
        <f>IF('High-Poverty MIDDLE'!E103="yes",'High-Poverty MIDDLE'!A103,"")</f>
        <v/>
      </c>
      <c r="B102" s="75"/>
      <c r="C102" s="74"/>
      <c r="D102" s="2" t="e">
        <f t="shared" si="4"/>
        <v>#DIV/0!</v>
      </c>
      <c r="E102" s="75"/>
      <c r="F102" s="74"/>
      <c r="G102" s="2" t="e">
        <f t="shared" si="5"/>
        <v>#DIV/0!</v>
      </c>
      <c r="H102" s="3" t="e">
        <f t="shared" si="6"/>
        <v>#DIV/0!</v>
      </c>
      <c r="I102" s="4" t="e">
        <f t="shared" si="7"/>
        <v>#DIV/0!</v>
      </c>
    </row>
    <row r="103" spans="1:9" x14ac:dyDescent="0.2">
      <c r="A103" s="26" t="str">
        <f>IF('High-Poverty MIDDLE'!E104="yes",'High-Poverty MIDDLE'!A104,"")</f>
        <v/>
      </c>
      <c r="B103" s="75"/>
      <c r="C103" s="74"/>
      <c r="D103" s="2" t="e">
        <f t="shared" si="4"/>
        <v>#DIV/0!</v>
      </c>
      <c r="E103" s="75"/>
      <c r="F103" s="74"/>
      <c r="G103" s="2" t="e">
        <f t="shared" si="5"/>
        <v>#DIV/0!</v>
      </c>
      <c r="H103" s="3" t="e">
        <f t="shared" si="6"/>
        <v>#DIV/0!</v>
      </c>
      <c r="I103" s="4" t="e">
        <f t="shared" si="7"/>
        <v>#DIV/0!</v>
      </c>
    </row>
    <row r="104" spans="1:9" x14ac:dyDescent="0.2">
      <c r="A104" s="26" t="str">
        <f>IF('High-Poverty MIDDLE'!E105="yes",'High-Poverty MIDDLE'!A105,"")</f>
        <v/>
      </c>
      <c r="B104" s="75"/>
      <c r="C104" s="74"/>
      <c r="D104" s="2" t="e">
        <f t="shared" si="4"/>
        <v>#DIV/0!</v>
      </c>
      <c r="E104" s="75"/>
      <c r="F104" s="74"/>
      <c r="G104" s="2" t="e">
        <f t="shared" si="5"/>
        <v>#DIV/0!</v>
      </c>
      <c r="H104" s="3" t="e">
        <f t="shared" si="6"/>
        <v>#DIV/0!</v>
      </c>
      <c r="I104" s="4" t="e">
        <f t="shared" si="7"/>
        <v>#DIV/0!</v>
      </c>
    </row>
    <row r="105" spans="1:9" x14ac:dyDescent="0.2">
      <c r="A105" s="26" t="str">
        <f>IF('High-Poverty MIDDLE'!E106="yes",'High-Poverty MIDDLE'!A106,"")</f>
        <v/>
      </c>
      <c r="B105" s="75"/>
      <c r="C105" s="74"/>
      <c r="D105" s="2" t="e">
        <f t="shared" si="4"/>
        <v>#DIV/0!</v>
      </c>
      <c r="E105" s="75"/>
      <c r="F105" s="74"/>
      <c r="G105" s="2" t="e">
        <f t="shared" si="5"/>
        <v>#DIV/0!</v>
      </c>
      <c r="H105" s="3" t="e">
        <f t="shared" si="6"/>
        <v>#DIV/0!</v>
      </c>
      <c r="I105" s="4" t="e">
        <f t="shared" si="7"/>
        <v>#DIV/0!</v>
      </c>
    </row>
    <row r="106" spans="1:9" x14ac:dyDescent="0.2">
      <c r="A106" s="26" t="str">
        <f>IF('High-Poverty MIDDLE'!E107="yes",'High-Poverty MIDDLE'!A107,"")</f>
        <v/>
      </c>
      <c r="B106" s="75"/>
      <c r="C106" s="74"/>
      <c r="D106" s="2" t="e">
        <f t="shared" si="4"/>
        <v>#DIV/0!</v>
      </c>
      <c r="E106" s="75"/>
      <c r="F106" s="74"/>
      <c r="G106" s="2" t="e">
        <f t="shared" si="5"/>
        <v>#DIV/0!</v>
      </c>
      <c r="H106" s="3" t="e">
        <f t="shared" si="6"/>
        <v>#DIV/0!</v>
      </c>
      <c r="I106" s="4" t="e">
        <f t="shared" si="7"/>
        <v>#DIV/0!</v>
      </c>
    </row>
    <row r="107" spans="1:9" x14ac:dyDescent="0.2">
      <c r="A107" s="26" t="str">
        <f>IF('High-Poverty MIDDLE'!E108="yes",'High-Poverty MIDDLE'!A108,"")</f>
        <v/>
      </c>
      <c r="B107" s="75"/>
      <c r="C107" s="74"/>
      <c r="D107" s="2" t="e">
        <f t="shared" si="4"/>
        <v>#DIV/0!</v>
      </c>
      <c r="E107" s="75"/>
      <c r="F107" s="74"/>
      <c r="G107" s="2" t="e">
        <f t="shared" si="5"/>
        <v>#DIV/0!</v>
      </c>
      <c r="H107" s="3" t="e">
        <f t="shared" si="6"/>
        <v>#DIV/0!</v>
      </c>
      <c r="I107" s="4" t="e">
        <f t="shared" si="7"/>
        <v>#DIV/0!</v>
      </c>
    </row>
    <row r="108" spans="1:9" x14ac:dyDescent="0.2">
      <c r="A108" s="26" t="str">
        <f>IF('High-Poverty MIDDLE'!E109="yes",'High-Poverty MIDDLE'!A109,"")</f>
        <v/>
      </c>
      <c r="B108" s="75"/>
      <c r="C108" s="74"/>
      <c r="D108" s="2" t="e">
        <f t="shared" si="4"/>
        <v>#DIV/0!</v>
      </c>
      <c r="E108" s="75"/>
      <c r="F108" s="74"/>
      <c r="G108" s="2" t="e">
        <f t="shared" si="5"/>
        <v>#DIV/0!</v>
      </c>
      <c r="H108" s="3" t="e">
        <f t="shared" si="6"/>
        <v>#DIV/0!</v>
      </c>
      <c r="I108" s="4" t="e">
        <f t="shared" si="7"/>
        <v>#DIV/0!</v>
      </c>
    </row>
    <row r="109" spans="1:9" x14ac:dyDescent="0.2">
      <c r="A109" s="26" t="str">
        <f>IF('High-Poverty MIDDLE'!E110="yes",'High-Poverty MIDDLE'!A110,"")</f>
        <v/>
      </c>
      <c r="B109" s="75"/>
      <c r="C109" s="74"/>
      <c r="D109" s="2" t="e">
        <f t="shared" si="4"/>
        <v>#DIV/0!</v>
      </c>
      <c r="E109" s="75"/>
      <c r="F109" s="74"/>
      <c r="G109" s="2" t="e">
        <f t="shared" si="5"/>
        <v>#DIV/0!</v>
      </c>
      <c r="H109" s="3" t="e">
        <f t="shared" si="6"/>
        <v>#DIV/0!</v>
      </c>
      <c r="I109" s="4" t="e">
        <f t="shared" si="7"/>
        <v>#DIV/0!</v>
      </c>
    </row>
    <row r="110" spans="1:9" x14ac:dyDescent="0.2">
      <c r="A110" s="26" t="str">
        <f>IF('High-Poverty MIDDLE'!E111="yes",'High-Poverty MIDDLE'!A111,"")</f>
        <v/>
      </c>
      <c r="B110" s="75"/>
      <c r="C110" s="74"/>
      <c r="D110" s="2" t="e">
        <f t="shared" si="4"/>
        <v>#DIV/0!</v>
      </c>
      <c r="E110" s="75"/>
      <c r="F110" s="74"/>
      <c r="G110" s="2" t="e">
        <f t="shared" si="5"/>
        <v>#DIV/0!</v>
      </c>
      <c r="H110" s="3" t="e">
        <f t="shared" si="6"/>
        <v>#DIV/0!</v>
      </c>
      <c r="I110" s="4" t="e">
        <f t="shared" si="7"/>
        <v>#DIV/0!</v>
      </c>
    </row>
    <row r="111" spans="1:9" x14ac:dyDescent="0.2">
      <c r="A111" s="26" t="str">
        <f>IF('High-Poverty MIDDLE'!E112="yes",'High-Poverty MIDDLE'!A112,"")</f>
        <v/>
      </c>
      <c r="B111" s="75"/>
      <c r="C111" s="74"/>
      <c r="D111" s="2" t="e">
        <f t="shared" si="4"/>
        <v>#DIV/0!</v>
      </c>
      <c r="E111" s="75"/>
      <c r="F111" s="74"/>
      <c r="G111" s="2" t="e">
        <f t="shared" si="5"/>
        <v>#DIV/0!</v>
      </c>
      <c r="H111" s="3" t="e">
        <f t="shared" si="6"/>
        <v>#DIV/0!</v>
      </c>
      <c r="I111" s="4" t="e">
        <f t="shared" si="7"/>
        <v>#DIV/0!</v>
      </c>
    </row>
    <row r="112" spans="1:9" x14ac:dyDescent="0.2">
      <c r="A112" s="26" t="str">
        <f>IF('High-Poverty MIDDLE'!E113="yes",'High-Poverty MIDDLE'!A113,"")</f>
        <v/>
      </c>
      <c r="B112" s="75"/>
      <c r="C112" s="74"/>
      <c r="D112" s="2" t="e">
        <f t="shared" si="4"/>
        <v>#DIV/0!</v>
      </c>
      <c r="E112" s="75"/>
      <c r="F112" s="74"/>
      <c r="G112" s="2" t="e">
        <f t="shared" si="5"/>
        <v>#DIV/0!</v>
      </c>
      <c r="H112" s="3" t="e">
        <f t="shared" si="6"/>
        <v>#DIV/0!</v>
      </c>
      <c r="I112" s="4" t="e">
        <f t="shared" si="7"/>
        <v>#DIV/0!</v>
      </c>
    </row>
    <row r="113" spans="1:9" x14ac:dyDescent="0.2">
      <c r="A113" s="26" t="str">
        <f>IF('High-Poverty MIDDLE'!E114="yes",'High-Poverty MIDDLE'!A114,"")</f>
        <v/>
      </c>
      <c r="B113" s="75"/>
      <c r="C113" s="74"/>
      <c r="D113" s="2" t="e">
        <f t="shared" si="4"/>
        <v>#DIV/0!</v>
      </c>
      <c r="E113" s="75"/>
      <c r="F113" s="74"/>
      <c r="G113" s="2" t="e">
        <f t="shared" si="5"/>
        <v>#DIV/0!</v>
      </c>
      <c r="H113" s="3" t="e">
        <f t="shared" si="6"/>
        <v>#DIV/0!</v>
      </c>
      <c r="I113" s="4" t="e">
        <f t="shared" si="7"/>
        <v>#DIV/0!</v>
      </c>
    </row>
    <row r="114" spans="1:9" x14ac:dyDescent="0.2">
      <c r="A114" s="26" t="str">
        <f>IF('High-Poverty MIDDLE'!E115="yes",'High-Poverty MIDDLE'!A115,"")</f>
        <v/>
      </c>
      <c r="B114" s="75"/>
      <c r="C114" s="74"/>
      <c r="D114" s="2" t="e">
        <f t="shared" si="4"/>
        <v>#DIV/0!</v>
      </c>
      <c r="E114" s="75"/>
      <c r="F114" s="74"/>
      <c r="G114" s="2" t="e">
        <f t="shared" si="5"/>
        <v>#DIV/0!</v>
      </c>
      <c r="H114" s="3" t="e">
        <f t="shared" si="6"/>
        <v>#DIV/0!</v>
      </c>
      <c r="I114" s="4" t="e">
        <f t="shared" si="7"/>
        <v>#DIV/0!</v>
      </c>
    </row>
    <row r="115" spans="1:9" x14ac:dyDescent="0.2">
      <c r="A115" s="26" t="str">
        <f>IF('High-Poverty MIDDLE'!E116="yes",'High-Poverty MIDDLE'!A116,"")</f>
        <v/>
      </c>
      <c r="B115" s="75"/>
      <c r="C115" s="74"/>
      <c r="D115" s="2" t="e">
        <f t="shared" si="4"/>
        <v>#DIV/0!</v>
      </c>
      <c r="E115" s="75"/>
      <c r="F115" s="74"/>
      <c r="G115" s="2" t="e">
        <f t="shared" si="5"/>
        <v>#DIV/0!</v>
      </c>
      <c r="H115" s="3" t="e">
        <f t="shared" si="6"/>
        <v>#DIV/0!</v>
      </c>
      <c r="I115" s="4" t="e">
        <f t="shared" si="7"/>
        <v>#DIV/0!</v>
      </c>
    </row>
    <row r="116" spans="1:9" x14ac:dyDescent="0.2">
      <c r="A116" s="26" t="str">
        <f>IF('High-Poverty MIDDLE'!E117="yes",'High-Poverty MIDDLE'!A117,"")</f>
        <v/>
      </c>
      <c r="B116" s="75"/>
      <c r="C116" s="74"/>
      <c r="D116" s="2" t="e">
        <f t="shared" si="4"/>
        <v>#DIV/0!</v>
      </c>
      <c r="E116" s="75"/>
      <c r="F116" s="74"/>
      <c r="G116" s="2" t="e">
        <f t="shared" si="5"/>
        <v>#DIV/0!</v>
      </c>
      <c r="H116" s="3" t="e">
        <f t="shared" si="6"/>
        <v>#DIV/0!</v>
      </c>
      <c r="I116" s="4" t="e">
        <f t="shared" si="7"/>
        <v>#DIV/0!</v>
      </c>
    </row>
    <row r="117" spans="1:9" x14ac:dyDescent="0.2">
      <c r="A117" s="26" t="str">
        <f>IF('High-Poverty MIDDLE'!E118="yes",'High-Poverty MIDDLE'!A118,"")</f>
        <v/>
      </c>
      <c r="B117" s="75"/>
      <c r="C117" s="74"/>
      <c r="D117" s="2" t="e">
        <f t="shared" si="4"/>
        <v>#DIV/0!</v>
      </c>
      <c r="E117" s="75"/>
      <c r="F117" s="74"/>
      <c r="G117" s="2" t="e">
        <f t="shared" si="5"/>
        <v>#DIV/0!</v>
      </c>
      <c r="H117" s="3" t="e">
        <f t="shared" si="6"/>
        <v>#DIV/0!</v>
      </c>
      <c r="I117" s="4" t="e">
        <f t="shared" si="7"/>
        <v>#DIV/0!</v>
      </c>
    </row>
    <row r="118" spans="1:9" x14ac:dyDescent="0.2">
      <c r="A118" s="26" t="str">
        <f>IF('High-Poverty MIDDLE'!E119="yes",'High-Poverty MIDDLE'!A119,"")</f>
        <v/>
      </c>
      <c r="B118" s="75"/>
      <c r="C118" s="74"/>
      <c r="D118" s="2" t="e">
        <f t="shared" si="4"/>
        <v>#DIV/0!</v>
      </c>
      <c r="E118" s="75"/>
      <c r="F118" s="74"/>
      <c r="G118" s="2" t="e">
        <f t="shared" si="5"/>
        <v>#DIV/0!</v>
      </c>
      <c r="H118" s="3" t="e">
        <f t="shared" si="6"/>
        <v>#DIV/0!</v>
      </c>
      <c r="I118" s="4" t="e">
        <f t="shared" si="7"/>
        <v>#DIV/0!</v>
      </c>
    </row>
    <row r="119" spans="1:9" x14ac:dyDescent="0.2">
      <c r="A119" s="26" t="str">
        <f>IF('High-Poverty MIDDLE'!E120="yes",'High-Poverty MIDDLE'!A120,"")</f>
        <v/>
      </c>
      <c r="B119" s="75"/>
      <c r="C119" s="74"/>
      <c r="D119" s="2" t="e">
        <f t="shared" si="4"/>
        <v>#DIV/0!</v>
      </c>
      <c r="E119" s="75"/>
      <c r="F119" s="74"/>
      <c r="G119" s="2" t="e">
        <f t="shared" si="5"/>
        <v>#DIV/0!</v>
      </c>
      <c r="H119" s="3" t="e">
        <f t="shared" si="6"/>
        <v>#DIV/0!</v>
      </c>
      <c r="I119" s="4" t="e">
        <f t="shared" si="7"/>
        <v>#DIV/0!</v>
      </c>
    </row>
    <row r="120" spans="1:9" x14ac:dyDescent="0.2">
      <c r="A120" s="26" t="str">
        <f>IF('High-Poverty MIDDLE'!E121="yes",'High-Poverty MIDDLE'!A121,"")</f>
        <v/>
      </c>
      <c r="B120" s="75"/>
      <c r="C120" s="74"/>
      <c r="D120" s="2" t="e">
        <f t="shared" si="4"/>
        <v>#DIV/0!</v>
      </c>
      <c r="E120" s="75"/>
      <c r="F120" s="74"/>
      <c r="G120" s="2" t="e">
        <f t="shared" si="5"/>
        <v>#DIV/0!</v>
      </c>
      <c r="H120" s="3" t="e">
        <f t="shared" si="6"/>
        <v>#DIV/0!</v>
      </c>
      <c r="I120" s="4" t="e">
        <f t="shared" si="7"/>
        <v>#DIV/0!</v>
      </c>
    </row>
    <row r="121" spans="1:9" x14ac:dyDescent="0.2">
      <c r="A121" s="26" t="str">
        <f>IF('High-Poverty MIDDLE'!E122="yes",'High-Poverty MIDDLE'!A122,"")</f>
        <v/>
      </c>
      <c r="B121" s="75"/>
      <c r="C121" s="74"/>
      <c r="D121" s="2" t="e">
        <f t="shared" si="4"/>
        <v>#DIV/0!</v>
      </c>
      <c r="E121" s="75"/>
      <c r="F121" s="74"/>
      <c r="G121" s="2" t="e">
        <f t="shared" si="5"/>
        <v>#DIV/0!</v>
      </c>
      <c r="H121" s="3" t="e">
        <f t="shared" si="6"/>
        <v>#DIV/0!</v>
      </c>
      <c r="I121" s="4" t="e">
        <f t="shared" si="7"/>
        <v>#DIV/0!</v>
      </c>
    </row>
    <row r="122" spans="1:9" x14ac:dyDescent="0.2">
      <c r="A122" s="26" t="str">
        <f>IF('High-Poverty MIDDLE'!E123="yes",'High-Poverty MIDDLE'!A123,"")</f>
        <v/>
      </c>
      <c r="B122" s="75"/>
      <c r="C122" s="74"/>
      <c r="D122" s="2" t="e">
        <f t="shared" si="4"/>
        <v>#DIV/0!</v>
      </c>
      <c r="E122" s="75"/>
      <c r="F122" s="74"/>
      <c r="G122" s="2" t="e">
        <f t="shared" si="5"/>
        <v>#DIV/0!</v>
      </c>
      <c r="H122" s="3" t="e">
        <f t="shared" si="6"/>
        <v>#DIV/0!</v>
      </c>
      <c r="I122" s="4" t="e">
        <f t="shared" si="7"/>
        <v>#DIV/0!</v>
      </c>
    </row>
    <row r="123" spans="1:9" x14ac:dyDescent="0.2">
      <c r="A123" s="26" t="str">
        <f>IF('High-Poverty MIDDLE'!E124="yes",'High-Poverty MIDDLE'!A124,"")</f>
        <v/>
      </c>
      <c r="B123" s="75"/>
      <c r="C123" s="74"/>
      <c r="D123" s="2" t="e">
        <f t="shared" si="4"/>
        <v>#DIV/0!</v>
      </c>
      <c r="E123" s="75"/>
      <c r="F123" s="74"/>
      <c r="G123" s="2" t="e">
        <f t="shared" si="5"/>
        <v>#DIV/0!</v>
      </c>
      <c r="H123" s="3" t="e">
        <f t="shared" si="6"/>
        <v>#DIV/0!</v>
      </c>
      <c r="I123" s="4" t="e">
        <f t="shared" si="7"/>
        <v>#DIV/0!</v>
      </c>
    </row>
    <row r="124" spans="1:9" x14ac:dyDescent="0.2">
      <c r="A124" s="26" t="str">
        <f>IF('High-Poverty MIDDLE'!E125="yes",'High-Poverty MIDDLE'!A125,"")</f>
        <v/>
      </c>
      <c r="B124" s="75"/>
      <c r="C124" s="74"/>
      <c r="D124" s="2" t="e">
        <f t="shared" si="4"/>
        <v>#DIV/0!</v>
      </c>
      <c r="E124" s="75"/>
      <c r="F124" s="74"/>
      <c r="G124" s="2" t="e">
        <f t="shared" si="5"/>
        <v>#DIV/0!</v>
      </c>
      <c r="H124" s="3" t="e">
        <f t="shared" si="6"/>
        <v>#DIV/0!</v>
      </c>
      <c r="I124" s="4" t="e">
        <f t="shared" si="7"/>
        <v>#DIV/0!</v>
      </c>
    </row>
    <row r="125" spans="1:9" x14ac:dyDescent="0.2">
      <c r="A125" s="26" t="str">
        <f>IF('High-Poverty MIDDLE'!E126="yes",'High-Poverty MIDDLE'!A126,"")</f>
        <v/>
      </c>
      <c r="B125" s="75"/>
      <c r="C125" s="74"/>
      <c r="D125" s="2" t="e">
        <f t="shared" si="4"/>
        <v>#DIV/0!</v>
      </c>
      <c r="E125" s="75"/>
      <c r="F125" s="74"/>
      <c r="G125" s="2" t="e">
        <f t="shared" si="5"/>
        <v>#DIV/0!</v>
      </c>
      <c r="H125" s="3" t="e">
        <f t="shared" si="6"/>
        <v>#DIV/0!</v>
      </c>
      <c r="I125" s="4" t="e">
        <f t="shared" si="7"/>
        <v>#DIV/0!</v>
      </c>
    </row>
    <row r="126" spans="1:9" x14ac:dyDescent="0.2">
      <c r="A126" s="26" t="str">
        <f>IF('High-Poverty MIDDLE'!E127="yes",'High-Poverty MIDDLE'!A127,"")</f>
        <v/>
      </c>
      <c r="B126" s="75"/>
      <c r="C126" s="74"/>
      <c r="D126" s="2" t="e">
        <f t="shared" si="4"/>
        <v>#DIV/0!</v>
      </c>
      <c r="E126" s="75"/>
      <c r="F126" s="74"/>
      <c r="G126" s="2" t="e">
        <f t="shared" si="5"/>
        <v>#DIV/0!</v>
      </c>
      <c r="H126" s="3" t="e">
        <f t="shared" si="6"/>
        <v>#DIV/0!</v>
      </c>
      <c r="I126" s="4" t="e">
        <f t="shared" si="7"/>
        <v>#DIV/0!</v>
      </c>
    </row>
    <row r="127" spans="1:9" x14ac:dyDescent="0.2">
      <c r="A127" s="26" t="str">
        <f>IF('High-Poverty MIDDLE'!E128="yes",'High-Poverty MIDDLE'!A128,"")</f>
        <v/>
      </c>
      <c r="B127" s="75"/>
      <c r="C127" s="74"/>
      <c r="D127" s="2" t="e">
        <f t="shared" si="4"/>
        <v>#DIV/0!</v>
      </c>
      <c r="E127" s="75"/>
      <c r="F127" s="74"/>
      <c r="G127" s="2" t="e">
        <f t="shared" si="5"/>
        <v>#DIV/0!</v>
      </c>
      <c r="H127" s="3" t="e">
        <f t="shared" si="6"/>
        <v>#DIV/0!</v>
      </c>
      <c r="I127" s="4" t="e">
        <f t="shared" si="7"/>
        <v>#DIV/0!</v>
      </c>
    </row>
    <row r="128" spans="1:9" x14ac:dyDescent="0.2">
      <c r="A128" s="26" t="str">
        <f>IF('High-Poverty MIDDLE'!E129="yes",'High-Poverty MIDDLE'!A129,"")</f>
        <v/>
      </c>
      <c r="B128" s="75"/>
      <c r="C128" s="74"/>
      <c r="D128" s="2" t="e">
        <f t="shared" si="4"/>
        <v>#DIV/0!</v>
      </c>
      <c r="E128" s="75"/>
      <c r="F128" s="74"/>
      <c r="G128" s="2" t="e">
        <f t="shared" si="5"/>
        <v>#DIV/0!</v>
      </c>
      <c r="H128" s="3" t="e">
        <f t="shared" si="6"/>
        <v>#DIV/0!</v>
      </c>
      <c r="I128" s="4" t="e">
        <f t="shared" si="7"/>
        <v>#DIV/0!</v>
      </c>
    </row>
    <row r="129" spans="1:9" x14ac:dyDescent="0.2">
      <c r="A129" s="26" t="str">
        <f>IF('High-Poverty MIDDLE'!E130="yes",'High-Poverty MIDDLE'!A130,"")</f>
        <v/>
      </c>
      <c r="B129" s="75"/>
      <c r="C129" s="74"/>
      <c r="D129" s="2" t="e">
        <f t="shared" si="4"/>
        <v>#DIV/0!</v>
      </c>
      <c r="E129" s="75"/>
      <c r="F129" s="74"/>
      <c r="G129" s="2" t="e">
        <f t="shared" si="5"/>
        <v>#DIV/0!</v>
      </c>
      <c r="H129" s="3" t="e">
        <f t="shared" si="6"/>
        <v>#DIV/0!</v>
      </c>
      <c r="I129" s="4" t="e">
        <f t="shared" si="7"/>
        <v>#DIV/0!</v>
      </c>
    </row>
    <row r="130" spans="1:9" x14ac:dyDescent="0.2">
      <c r="A130" s="26" t="str">
        <f>IF('High-Poverty MIDDLE'!E131="yes",'High-Poverty MIDDLE'!A131,"")</f>
        <v/>
      </c>
      <c r="B130" s="75"/>
      <c r="C130" s="74"/>
      <c r="D130" s="2" t="e">
        <f t="shared" si="4"/>
        <v>#DIV/0!</v>
      </c>
      <c r="E130" s="75"/>
      <c r="F130" s="74"/>
      <c r="G130" s="2" t="e">
        <f t="shared" si="5"/>
        <v>#DIV/0!</v>
      </c>
      <c r="H130" s="3" t="e">
        <f t="shared" si="6"/>
        <v>#DIV/0!</v>
      </c>
      <c r="I130" s="4" t="e">
        <f t="shared" si="7"/>
        <v>#DIV/0!</v>
      </c>
    </row>
    <row r="131" spans="1:9" x14ac:dyDescent="0.2">
      <c r="A131" s="26" t="str">
        <f>IF('High-Poverty MIDDLE'!E132="yes",'High-Poverty MIDDLE'!A132,"")</f>
        <v/>
      </c>
      <c r="B131" s="75"/>
      <c r="C131" s="74"/>
      <c r="D131" s="2" t="e">
        <f t="shared" si="4"/>
        <v>#DIV/0!</v>
      </c>
      <c r="E131" s="75"/>
      <c r="F131" s="74"/>
      <c r="G131" s="2" t="e">
        <f t="shared" si="5"/>
        <v>#DIV/0!</v>
      </c>
      <c r="H131" s="3" t="e">
        <f t="shared" si="6"/>
        <v>#DIV/0!</v>
      </c>
      <c r="I131" s="4" t="e">
        <f t="shared" si="7"/>
        <v>#DIV/0!</v>
      </c>
    </row>
    <row r="132" spans="1:9" x14ac:dyDescent="0.2">
      <c r="A132" s="26" t="str">
        <f>IF('High-Poverty MIDDLE'!E133="yes",'High-Poverty MIDDLE'!A133,"")</f>
        <v/>
      </c>
      <c r="B132" s="75"/>
      <c r="C132" s="74"/>
      <c r="D132" s="2" t="e">
        <f t="shared" si="4"/>
        <v>#DIV/0!</v>
      </c>
      <c r="E132" s="75"/>
      <c r="F132" s="74"/>
      <c r="G132" s="2" t="e">
        <f t="shared" si="5"/>
        <v>#DIV/0!</v>
      </c>
      <c r="H132" s="3" t="e">
        <f t="shared" si="6"/>
        <v>#DIV/0!</v>
      </c>
      <c r="I132" s="4" t="e">
        <f t="shared" si="7"/>
        <v>#DIV/0!</v>
      </c>
    </row>
    <row r="133" spans="1:9" x14ac:dyDescent="0.2">
      <c r="A133" s="26" t="str">
        <f>IF('High-Poverty MIDDLE'!E134="yes",'High-Poverty MIDDLE'!A134,"")</f>
        <v/>
      </c>
      <c r="B133" s="75"/>
      <c r="C133" s="74"/>
      <c r="D133" s="2" t="e">
        <f t="shared" si="4"/>
        <v>#DIV/0!</v>
      </c>
      <c r="E133" s="75"/>
      <c r="F133" s="74"/>
      <c r="G133" s="2" t="e">
        <f t="shared" si="5"/>
        <v>#DIV/0!</v>
      </c>
      <c r="H133" s="3" t="e">
        <f t="shared" si="6"/>
        <v>#DIV/0!</v>
      </c>
      <c r="I133" s="4" t="e">
        <f t="shared" si="7"/>
        <v>#DIV/0!</v>
      </c>
    </row>
    <row r="134" spans="1:9" x14ac:dyDescent="0.2">
      <c r="A134" s="26" t="str">
        <f>IF('High-Poverty MIDDLE'!E135="yes",'High-Poverty MIDDLE'!A135,"")</f>
        <v/>
      </c>
      <c r="B134" s="75"/>
      <c r="C134" s="74"/>
      <c r="D134" s="2" t="e">
        <f t="shared" si="4"/>
        <v>#DIV/0!</v>
      </c>
      <c r="E134" s="75"/>
      <c r="F134" s="74"/>
      <c r="G134" s="2" t="e">
        <f t="shared" si="5"/>
        <v>#DIV/0!</v>
      </c>
      <c r="H134" s="3" t="e">
        <f t="shared" si="6"/>
        <v>#DIV/0!</v>
      </c>
      <c r="I134" s="4" t="e">
        <f t="shared" si="7"/>
        <v>#DIV/0!</v>
      </c>
    </row>
    <row r="135" spans="1:9" x14ac:dyDescent="0.2">
      <c r="A135" s="26" t="str">
        <f>IF('High-Poverty MIDDLE'!E136="yes",'High-Poverty MIDDLE'!A136,"")</f>
        <v/>
      </c>
      <c r="B135" s="75"/>
      <c r="C135" s="74"/>
      <c r="D135" s="2" t="e">
        <f t="shared" si="4"/>
        <v>#DIV/0!</v>
      </c>
      <c r="E135" s="75"/>
      <c r="F135" s="74"/>
      <c r="G135" s="2" t="e">
        <f t="shared" si="5"/>
        <v>#DIV/0!</v>
      </c>
      <c r="H135" s="3" t="e">
        <f t="shared" si="6"/>
        <v>#DIV/0!</v>
      </c>
      <c r="I135" s="4" t="e">
        <f t="shared" si="7"/>
        <v>#DIV/0!</v>
      </c>
    </row>
    <row r="136" spans="1:9" x14ac:dyDescent="0.2">
      <c r="A136" s="26" t="str">
        <f>IF('High-Poverty MIDDLE'!E137="yes",'High-Poverty MIDDLE'!A137,"")</f>
        <v/>
      </c>
      <c r="B136" s="75"/>
      <c r="C136" s="74"/>
      <c r="D136" s="2" t="e">
        <f t="shared" si="4"/>
        <v>#DIV/0!</v>
      </c>
      <c r="E136" s="75"/>
      <c r="F136" s="74"/>
      <c r="G136" s="2" t="e">
        <f t="shared" si="5"/>
        <v>#DIV/0!</v>
      </c>
      <c r="H136" s="3" t="e">
        <f t="shared" si="6"/>
        <v>#DIV/0!</v>
      </c>
      <c r="I136" s="4" t="e">
        <f t="shared" si="7"/>
        <v>#DIV/0!</v>
      </c>
    </row>
    <row r="137" spans="1:9" x14ac:dyDescent="0.2">
      <c r="A137" s="26" t="str">
        <f>IF('High-Poverty MIDDLE'!E138="yes",'High-Poverty MIDDLE'!A138,"")</f>
        <v/>
      </c>
      <c r="B137" s="75"/>
      <c r="C137" s="74"/>
      <c r="D137" s="2" t="e">
        <f t="shared" ref="D137:D200" si="8">B137/C137</f>
        <v>#DIV/0!</v>
      </c>
      <c r="E137" s="75"/>
      <c r="F137" s="74"/>
      <c r="G137" s="2" t="e">
        <f t="shared" ref="G137:G200" si="9">E137/F137</f>
        <v>#DIV/0!</v>
      </c>
      <c r="H137" s="3" t="e">
        <f t="shared" ref="H137:H200" si="10">IF(G137&gt;D137,G137-D137,0)</f>
        <v>#DIV/0!</v>
      </c>
      <c r="I137" s="4" t="e">
        <f t="shared" ref="I137:I200" si="11">IF(H137&lt;0.01,"Yes","No")</f>
        <v>#DIV/0!</v>
      </c>
    </row>
    <row r="138" spans="1:9" x14ac:dyDescent="0.2">
      <c r="A138" s="26" t="str">
        <f>IF('High-Poverty MIDDLE'!E139="yes",'High-Poverty MIDDLE'!A139,"")</f>
        <v/>
      </c>
      <c r="B138" s="75"/>
      <c r="C138" s="74"/>
      <c r="D138" s="2" t="e">
        <f t="shared" si="8"/>
        <v>#DIV/0!</v>
      </c>
      <c r="E138" s="75"/>
      <c r="F138" s="74"/>
      <c r="G138" s="2" t="e">
        <f t="shared" si="9"/>
        <v>#DIV/0!</v>
      </c>
      <c r="H138" s="3" t="e">
        <f t="shared" si="10"/>
        <v>#DIV/0!</v>
      </c>
      <c r="I138" s="4" t="e">
        <f t="shared" si="11"/>
        <v>#DIV/0!</v>
      </c>
    </row>
    <row r="139" spans="1:9" x14ac:dyDescent="0.2">
      <c r="A139" s="26" t="str">
        <f>IF('High-Poverty MIDDLE'!E140="yes",'High-Poverty MIDDLE'!A140,"")</f>
        <v/>
      </c>
      <c r="B139" s="75"/>
      <c r="C139" s="74"/>
      <c r="D139" s="2" t="e">
        <f t="shared" si="8"/>
        <v>#DIV/0!</v>
      </c>
      <c r="E139" s="75"/>
      <c r="F139" s="74"/>
      <c r="G139" s="2" t="e">
        <f t="shared" si="9"/>
        <v>#DIV/0!</v>
      </c>
      <c r="H139" s="3" t="e">
        <f t="shared" si="10"/>
        <v>#DIV/0!</v>
      </c>
      <c r="I139" s="4" t="e">
        <f t="shared" si="11"/>
        <v>#DIV/0!</v>
      </c>
    </row>
    <row r="140" spans="1:9" x14ac:dyDescent="0.2">
      <c r="A140" s="26" t="str">
        <f>IF('High-Poverty MIDDLE'!E141="yes",'High-Poverty MIDDLE'!A141,"")</f>
        <v/>
      </c>
      <c r="B140" s="75"/>
      <c r="C140" s="74"/>
      <c r="D140" s="2" t="e">
        <f t="shared" si="8"/>
        <v>#DIV/0!</v>
      </c>
      <c r="E140" s="75"/>
      <c r="F140" s="74"/>
      <c r="G140" s="2" t="e">
        <f t="shared" si="9"/>
        <v>#DIV/0!</v>
      </c>
      <c r="H140" s="3" t="e">
        <f t="shared" si="10"/>
        <v>#DIV/0!</v>
      </c>
      <c r="I140" s="4" t="e">
        <f t="shared" si="11"/>
        <v>#DIV/0!</v>
      </c>
    </row>
    <row r="141" spans="1:9" x14ac:dyDescent="0.2">
      <c r="A141" s="26" t="str">
        <f>IF('High-Poverty MIDDLE'!E142="yes",'High-Poverty MIDDLE'!A142,"")</f>
        <v/>
      </c>
      <c r="B141" s="75"/>
      <c r="C141" s="74"/>
      <c r="D141" s="2" t="e">
        <f t="shared" si="8"/>
        <v>#DIV/0!</v>
      </c>
      <c r="E141" s="75"/>
      <c r="F141" s="74"/>
      <c r="G141" s="2" t="e">
        <f t="shared" si="9"/>
        <v>#DIV/0!</v>
      </c>
      <c r="H141" s="3" t="e">
        <f t="shared" si="10"/>
        <v>#DIV/0!</v>
      </c>
      <c r="I141" s="4" t="e">
        <f t="shared" si="11"/>
        <v>#DIV/0!</v>
      </c>
    </row>
    <row r="142" spans="1:9" x14ac:dyDescent="0.2">
      <c r="A142" s="26" t="str">
        <f>IF('High-Poverty MIDDLE'!E143="yes",'High-Poverty MIDDLE'!A143,"")</f>
        <v/>
      </c>
      <c r="B142" s="75"/>
      <c r="C142" s="74"/>
      <c r="D142" s="2" t="e">
        <f t="shared" si="8"/>
        <v>#DIV/0!</v>
      </c>
      <c r="E142" s="75"/>
      <c r="F142" s="74"/>
      <c r="G142" s="2" t="e">
        <f t="shared" si="9"/>
        <v>#DIV/0!</v>
      </c>
      <c r="H142" s="3" t="e">
        <f t="shared" si="10"/>
        <v>#DIV/0!</v>
      </c>
      <c r="I142" s="4" t="e">
        <f t="shared" si="11"/>
        <v>#DIV/0!</v>
      </c>
    </row>
    <row r="143" spans="1:9" x14ac:dyDescent="0.2">
      <c r="A143" s="26" t="str">
        <f>IF('High-Poverty MIDDLE'!E144="yes",'High-Poverty MIDDLE'!A144,"")</f>
        <v/>
      </c>
      <c r="B143" s="75"/>
      <c r="C143" s="74"/>
      <c r="D143" s="2" t="e">
        <f t="shared" si="8"/>
        <v>#DIV/0!</v>
      </c>
      <c r="E143" s="75"/>
      <c r="F143" s="74"/>
      <c r="G143" s="2" t="e">
        <f t="shared" si="9"/>
        <v>#DIV/0!</v>
      </c>
      <c r="H143" s="3" t="e">
        <f t="shared" si="10"/>
        <v>#DIV/0!</v>
      </c>
      <c r="I143" s="4" t="e">
        <f t="shared" si="11"/>
        <v>#DIV/0!</v>
      </c>
    </row>
    <row r="144" spans="1:9" x14ac:dyDescent="0.2">
      <c r="A144" s="26" t="str">
        <f>IF('High-Poverty MIDDLE'!E145="yes",'High-Poverty MIDDLE'!A145,"")</f>
        <v/>
      </c>
      <c r="B144" s="75"/>
      <c r="C144" s="74"/>
      <c r="D144" s="2" t="e">
        <f t="shared" si="8"/>
        <v>#DIV/0!</v>
      </c>
      <c r="E144" s="75"/>
      <c r="F144" s="74"/>
      <c r="G144" s="2" t="e">
        <f t="shared" si="9"/>
        <v>#DIV/0!</v>
      </c>
      <c r="H144" s="3" t="e">
        <f t="shared" si="10"/>
        <v>#DIV/0!</v>
      </c>
      <c r="I144" s="4" t="e">
        <f t="shared" si="11"/>
        <v>#DIV/0!</v>
      </c>
    </row>
    <row r="145" spans="1:9" x14ac:dyDescent="0.2">
      <c r="A145" s="26" t="str">
        <f>IF('High-Poverty MIDDLE'!E146="yes",'High-Poverty MIDDLE'!A146,"")</f>
        <v/>
      </c>
      <c r="B145" s="75"/>
      <c r="C145" s="74"/>
      <c r="D145" s="2" t="e">
        <f t="shared" si="8"/>
        <v>#DIV/0!</v>
      </c>
      <c r="E145" s="75"/>
      <c r="F145" s="74"/>
      <c r="G145" s="2" t="e">
        <f t="shared" si="9"/>
        <v>#DIV/0!</v>
      </c>
      <c r="H145" s="3" t="e">
        <f t="shared" si="10"/>
        <v>#DIV/0!</v>
      </c>
      <c r="I145" s="4" t="e">
        <f t="shared" si="11"/>
        <v>#DIV/0!</v>
      </c>
    </row>
    <row r="146" spans="1:9" x14ac:dyDescent="0.2">
      <c r="A146" s="26" t="str">
        <f>IF('High-Poverty MIDDLE'!E147="yes",'High-Poverty MIDDLE'!A147,"")</f>
        <v/>
      </c>
      <c r="B146" s="75"/>
      <c r="C146" s="74"/>
      <c r="D146" s="2" t="e">
        <f t="shared" si="8"/>
        <v>#DIV/0!</v>
      </c>
      <c r="E146" s="75"/>
      <c r="F146" s="74"/>
      <c r="G146" s="2" t="e">
        <f t="shared" si="9"/>
        <v>#DIV/0!</v>
      </c>
      <c r="H146" s="3" t="e">
        <f t="shared" si="10"/>
        <v>#DIV/0!</v>
      </c>
      <c r="I146" s="4" t="e">
        <f t="shared" si="11"/>
        <v>#DIV/0!</v>
      </c>
    </row>
    <row r="147" spans="1:9" x14ac:dyDescent="0.2">
      <c r="A147" s="26" t="str">
        <f>IF('High-Poverty MIDDLE'!E148="yes",'High-Poverty MIDDLE'!A148,"")</f>
        <v/>
      </c>
      <c r="B147" s="75"/>
      <c r="C147" s="74"/>
      <c r="D147" s="2" t="e">
        <f t="shared" si="8"/>
        <v>#DIV/0!</v>
      </c>
      <c r="E147" s="75"/>
      <c r="F147" s="74"/>
      <c r="G147" s="2" t="e">
        <f t="shared" si="9"/>
        <v>#DIV/0!</v>
      </c>
      <c r="H147" s="3" t="e">
        <f t="shared" si="10"/>
        <v>#DIV/0!</v>
      </c>
      <c r="I147" s="4" t="e">
        <f t="shared" si="11"/>
        <v>#DIV/0!</v>
      </c>
    </row>
    <row r="148" spans="1:9" x14ac:dyDescent="0.2">
      <c r="A148" s="26" t="str">
        <f>IF('High-Poverty MIDDLE'!E149="yes",'High-Poverty MIDDLE'!A149,"")</f>
        <v/>
      </c>
      <c r="B148" s="75"/>
      <c r="C148" s="74"/>
      <c r="D148" s="2" t="e">
        <f t="shared" si="8"/>
        <v>#DIV/0!</v>
      </c>
      <c r="E148" s="75"/>
      <c r="F148" s="74"/>
      <c r="G148" s="2" t="e">
        <f t="shared" si="9"/>
        <v>#DIV/0!</v>
      </c>
      <c r="H148" s="3" t="e">
        <f t="shared" si="10"/>
        <v>#DIV/0!</v>
      </c>
      <c r="I148" s="4" t="e">
        <f t="shared" si="11"/>
        <v>#DIV/0!</v>
      </c>
    </row>
    <row r="149" spans="1:9" x14ac:dyDescent="0.2">
      <c r="A149" s="26" t="str">
        <f>IF('High-Poverty MIDDLE'!E150="yes",'High-Poverty MIDDLE'!A150,"")</f>
        <v/>
      </c>
      <c r="B149" s="75"/>
      <c r="C149" s="74"/>
      <c r="D149" s="2" t="e">
        <f t="shared" si="8"/>
        <v>#DIV/0!</v>
      </c>
      <c r="E149" s="75"/>
      <c r="F149" s="74"/>
      <c r="G149" s="2" t="e">
        <f t="shared" si="9"/>
        <v>#DIV/0!</v>
      </c>
      <c r="H149" s="3" t="e">
        <f t="shared" si="10"/>
        <v>#DIV/0!</v>
      </c>
      <c r="I149" s="4" t="e">
        <f t="shared" si="11"/>
        <v>#DIV/0!</v>
      </c>
    </row>
    <row r="150" spans="1:9" x14ac:dyDescent="0.2">
      <c r="A150" s="26" t="str">
        <f>IF('High-Poverty MIDDLE'!E151="yes",'High-Poverty MIDDLE'!A151,"")</f>
        <v/>
      </c>
      <c r="B150" s="75"/>
      <c r="C150" s="74"/>
      <c r="D150" s="2" t="e">
        <f t="shared" si="8"/>
        <v>#DIV/0!</v>
      </c>
      <c r="E150" s="75"/>
      <c r="F150" s="74"/>
      <c r="G150" s="2" t="e">
        <f t="shared" si="9"/>
        <v>#DIV/0!</v>
      </c>
      <c r="H150" s="3" t="e">
        <f t="shared" si="10"/>
        <v>#DIV/0!</v>
      </c>
      <c r="I150" s="4" t="e">
        <f t="shared" si="11"/>
        <v>#DIV/0!</v>
      </c>
    </row>
    <row r="151" spans="1:9" x14ac:dyDescent="0.2">
      <c r="A151" s="26" t="str">
        <f>IF('High-Poverty MIDDLE'!E152="yes",'High-Poverty MIDDLE'!A152,"")</f>
        <v/>
      </c>
      <c r="B151" s="75"/>
      <c r="C151" s="74"/>
      <c r="D151" s="2" t="e">
        <f t="shared" si="8"/>
        <v>#DIV/0!</v>
      </c>
      <c r="E151" s="75"/>
      <c r="F151" s="74"/>
      <c r="G151" s="2" t="e">
        <f t="shared" si="9"/>
        <v>#DIV/0!</v>
      </c>
      <c r="H151" s="3" t="e">
        <f t="shared" si="10"/>
        <v>#DIV/0!</v>
      </c>
      <c r="I151" s="4" t="e">
        <f t="shared" si="11"/>
        <v>#DIV/0!</v>
      </c>
    </row>
    <row r="152" spans="1:9" x14ac:dyDescent="0.2">
      <c r="A152" s="26" t="str">
        <f>IF('High-Poverty MIDDLE'!E153="yes",'High-Poverty MIDDLE'!A153,"")</f>
        <v/>
      </c>
      <c r="B152" s="75"/>
      <c r="C152" s="74"/>
      <c r="D152" s="2" t="e">
        <f t="shared" si="8"/>
        <v>#DIV/0!</v>
      </c>
      <c r="E152" s="75"/>
      <c r="F152" s="74"/>
      <c r="G152" s="2" t="e">
        <f t="shared" si="9"/>
        <v>#DIV/0!</v>
      </c>
      <c r="H152" s="3" t="e">
        <f t="shared" si="10"/>
        <v>#DIV/0!</v>
      </c>
      <c r="I152" s="4" t="e">
        <f t="shared" si="11"/>
        <v>#DIV/0!</v>
      </c>
    </row>
    <row r="153" spans="1:9" x14ac:dyDescent="0.2">
      <c r="A153" s="26" t="str">
        <f>IF('High-Poverty MIDDLE'!E154="yes",'High-Poverty MIDDLE'!A154,"")</f>
        <v/>
      </c>
      <c r="B153" s="75"/>
      <c r="C153" s="74"/>
      <c r="D153" s="2" t="e">
        <f t="shared" si="8"/>
        <v>#DIV/0!</v>
      </c>
      <c r="E153" s="75"/>
      <c r="F153" s="74"/>
      <c r="G153" s="2" t="e">
        <f t="shared" si="9"/>
        <v>#DIV/0!</v>
      </c>
      <c r="H153" s="3" t="e">
        <f t="shared" si="10"/>
        <v>#DIV/0!</v>
      </c>
      <c r="I153" s="4" t="e">
        <f t="shared" si="11"/>
        <v>#DIV/0!</v>
      </c>
    </row>
    <row r="154" spans="1:9" x14ac:dyDescent="0.2">
      <c r="A154" s="26" t="str">
        <f>IF('High-Poverty MIDDLE'!E155="yes",'High-Poverty MIDDLE'!A155,"")</f>
        <v/>
      </c>
      <c r="B154" s="75"/>
      <c r="C154" s="74"/>
      <c r="D154" s="2" t="e">
        <f t="shared" si="8"/>
        <v>#DIV/0!</v>
      </c>
      <c r="E154" s="75"/>
      <c r="F154" s="74"/>
      <c r="G154" s="2" t="e">
        <f t="shared" si="9"/>
        <v>#DIV/0!</v>
      </c>
      <c r="H154" s="3" t="e">
        <f t="shared" si="10"/>
        <v>#DIV/0!</v>
      </c>
      <c r="I154" s="4" t="e">
        <f t="shared" si="11"/>
        <v>#DIV/0!</v>
      </c>
    </row>
    <row r="155" spans="1:9" x14ac:dyDescent="0.2">
      <c r="A155" s="26" t="str">
        <f>IF('High-Poverty MIDDLE'!E156="yes",'High-Poverty MIDDLE'!A156,"")</f>
        <v/>
      </c>
      <c r="B155" s="75"/>
      <c r="C155" s="74"/>
      <c r="D155" s="2" t="e">
        <f t="shared" si="8"/>
        <v>#DIV/0!</v>
      </c>
      <c r="E155" s="75"/>
      <c r="F155" s="74"/>
      <c r="G155" s="2" t="e">
        <f t="shared" si="9"/>
        <v>#DIV/0!</v>
      </c>
      <c r="H155" s="3" t="e">
        <f t="shared" si="10"/>
        <v>#DIV/0!</v>
      </c>
      <c r="I155" s="4" t="e">
        <f t="shared" si="11"/>
        <v>#DIV/0!</v>
      </c>
    </row>
    <row r="156" spans="1:9" x14ac:dyDescent="0.2">
      <c r="A156" s="26" t="str">
        <f>IF('High-Poverty MIDDLE'!E157="yes",'High-Poverty MIDDLE'!A157,"")</f>
        <v/>
      </c>
      <c r="B156" s="75"/>
      <c r="C156" s="74"/>
      <c r="D156" s="2" t="e">
        <f t="shared" si="8"/>
        <v>#DIV/0!</v>
      </c>
      <c r="E156" s="75"/>
      <c r="F156" s="74"/>
      <c r="G156" s="2" t="e">
        <f t="shared" si="9"/>
        <v>#DIV/0!</v>
      </c>
      <c r="H156" s="3" t="e">
        <f t="shared" si="10"/>
        <v>#DIV/0!</v>
      </c>
      <c r="I156" s="4" t="e">
        <f t="shared" si="11"/>
        <v>#DIV/0!</v>
      </c>
    </row>
    <row r="157" spans="1:9" x14ac:dyDescent="0.2">
      <c r="A157" s="26" t="str">
        <f>IF('High-Poverty MIDDLE'!E158="yes",'High-Poverty MIDDLE'!A158,"")</f>
        <v/>
      </c>
      <c r="B157" s="75"/>
      <c r="C157" s="74"/>
      <c r="D157" s="2" t="e">
        <f t="shared" si="8"/>
        <v>#DIV/0!</v>
      </c>
      <c r="E157" s="75"/>
      <c r="F157" s="74"/>
      <c r="G157" s="2" t="e">
        <f t="shared" si="9"/>
        <v>#DIV/0!</v>
      </c>
      <c r="H157" s="3" t="e">
        <f t="shared" si="10"/>
        <v>#DIV/0!</v>
      </c>
      <c r="I157" s="4" t="e">
        <f t="shared" si="11"/>
        <v>#DIV/0!</v>
      </c>
    </row>
    <row r="158" spans="1:9" x14ac:dyDescent="0.2">
      <c r="A158" s="26" t="str">
        <f>IF('High-Poverty MIDDLE'!E159="yes",'High-Poverty MIDDLE'!A159,"")</f>
        <v/>
      </c>
      <c r="B158" s="75"/>
      <c r="C158" s="74"/>
      <c r="D158" s="2" t="e">
        <f t="shared" si="8"/>
        <v>#DIV/0!</v>
      </c>
      <c r="E158" s="75"/>
      <c r="F158" s="74"/>
      <c r="G158" s="2" t="e">
        <f t="shared" si="9"/>
        <v>#DIV/0!</v>
      </c>
      <c r="H158" s="3" t="e">
        <f t="shared" si="10"/>
        <v>#DIV/0!</v>
      </c>
      <c r="I158" s="4" t="e">
        <f t="shared" si="11"/>
        <v>#DIV/0!</v>
      </c>
    </row>
    <row r="159" spans="1:9" x14ac:dyDescent="0.2">
      <c r="A159" s="26" t="str">
        <f>IF('High-Poverty MIDDLE'!E160="yes",'High-Poverty MIDDLE'!A160,"")</f>
        <v/>
      </c>
      <c r="B159" s="75"/>
      <c r="C159" s="74"/>
      <c r="D159" s="2" t="e">
        <f t="shared" si="8"/>
        <v>#DIV/0!</v>
      </c>
      <c r="E159" s="75"/>
      <c r="F159" s="74"/>
      <c r="G159" s="2" t="e">
        <f t="shared" si="9"/>
        <v>#DIV/0!</v>
      </c>
      <c r="H159" s="3" t="e">
        <f t="shared" si="10"/>
        <v>#DIV/0!</v>
      </c>
      <c r="I159" s="4" t="e">
        <f t="shared" si="11"/>
        <v>#DIV/0!</v>
      </c>
    </row>
    <row r="160" spans="1:9" x14ac:dyDescent="0.2">
      <c r="A160" s="26" t="str">
        <f>IF('High-Poverty MIDDLE'!E161="yes",'High-Poverty MIDDLE'!A161,"")</f>
        <v/>
      </c>
      <c r="B160" s="75"/>
      <c r="C160" s="74"/>
      <c r="D160" s="2" t="e">
        <f t="shared" si="8"/>
        <v>#DIV/0!</v>
      </c>
      <c r="E160" s="75"/>
      <c r="F160" s="74"/>
      <c r="G160" s="2" t="e">
        <f t="shared" si="9"/>
        <v>#DIV/0!</v>
      </c>
      <c r="H160" s="3" t="e">
        <f t="shared" si="10"/>
        <v>#DIV/0!</v>
      </c>
      <c r="I160" s="4" t="e">
        <f t="shared" si="11"/>
        <v>#DIV/0!</v>
      </c>
    </row>
    <row r="161" spans="1:9" x14ac:dyDescent="0.2">
      <c r="A161" s="26" t="str">
        <f>IF('High-Poverty MIDDLE'!E162="yes",'High-Poverty MIDDLE'!A162,"")</f>
        <v/>
      </c>
      <c r="B161" s="75"/>
      <c r="C161" s="74"/>
      <c r="D161" s="2" t="e">
        <f t="shared" si="8"/>
        <v>#DIV/0!</v>
      </c>
      <c r="E161" s="75"/>
      <c r="F161" s="74"/>
      <c r="G161" s="2" t="e">
        <f t="shared" si="9"/>
        <v>#DIV/0!</v>
      </c>
      <c r="H161" s="3" t="e">
        <f t="shared" si="10"/>
        <v>#DIV/0!</v>
      </c>
      <c r="I161" s="4" t="e">
        <f t="shared" si="11"/>
        <v>#DIV/0!</v>
      </c>
    </row>
    <row r="162" spans="1:9" x14ac:dyDescent="0.2">
      <c r="A162" s="26" t="str">
        <f>IF('High-Poverty MIDDLE'!E163="yes",'High-Poverty MIDDLE'!A163,"")</f>
        <v/>
      </c>
      <c r="B162" s="75"/>
      <c r="C162" s="74"/>
      <c r="D162" s="2" t="e">
        <f t="shared" si="8"/>
        <v>#DIV/0!</v>
      </c>
      <c r="E162" s="75"/>
      <c r="F162" s="74"/>
      <c r="G162" s="2" t="e">
        <f t="shared" si="9"/>
        <v>#DIV/0!</v>
      </c>
      <c r="H162" s="3" t="e">
        <f t="shared" si="10"/>
        <v>#DIV/0!</v>
      </c>
      <c r="I162" s="4" t="e">
        <f t="shared" si="11"/>
        <v>#DIV/0!</v>
      </c>
    </row>
    <row r="163" spans="1:9" x14ac:dyDescent="0.2">
      <c r="A163" s="26" t="str">
        <f>IF('High-Poverty MIDDLE'!E164="yes",'High-Poverty MIDDLE'!A164,"")</f>
        <v/>
      </c>
      <c r="B163" s="75"/>
      <c r="C163" s="74"/>
      <c r="D163" s="2" t="e">
        <f t="shared" si="8"/>
        <v>#DIV/0!</v>
      </c>
      <c r="E163" s="75"/>
      <c r="F163" s="74"/>
      <c r="G163" s="2" t="e">
        <f t="shared" si="9"/>
        <v>#DIV/0!</v>
      </c>
      <c r="H163" s="3" t="e">
        <f t="shared" si="10"/>
        <v>#DIV/0!</v>
      </c>
      <c r="I163" s="4" t="e">
        <f t="shared" si="11"/>
        <v>#DIV/0!</v>
      </c>
    </row>
    <row r="164" spans="1:9" x14ac:dyDescent="0.2">
      <c r="A164" s="26" t="str">
        <f>IF('High-Poverty MIDDLE'!E165="yes",'High-Poverty MIDDLE'!A165,"")</f>
        <v/>
      </c>
      <c r="B164" s="75"/>
      <c r="C164" s="74"/>
      <c r="D164" s="2" t="e">
        <f t="shared" si="8"/>
        <v>#DIV/0!</v>
      </c>
      <c r="E164" s="75"/>
      <c r="F164" s="74"/>
      <c r="G164" s="2" t="e">
        <f t="shared" si="9"/>
        <v>#DIV/0!</v>
      </c>
      <c r="H164" s="3" t="e">
        <f t="shared" si="10"/>
        <v>#DIV/0!</v>
      </c>
      <c r="I164" s="4" t="e">
        <f t="shared" si="11"/>
        <v>#DIV/0!</v>
      </c>
    </row>
    <row r="165" spans="1:9" x14ac:dyDescent="0.2">
      <c r="A165" s="26" t="str">
        <f>IF('High-Poverty MIDDLE'!E166="yes",'High-Poverty MIDDLE'!A166,"")</f>
        <v/>
      </c>
      <c r="B165" s="75"/>
      <c r="C165" s="74"/>
      <c r="D165" s="2" t="e">
        <f t="shared" si="8"/>
        <v>#DIV/0!</v>
      </c>
      <c r="E165" s="75"/>
      <c r="F165" s="74"/>
      <c r="G165" s="2" t="e">
        <f t="shared" si="9"/>
        <v>#DIV/0!</v>
      </c>
      <c r="H165" s="3" t="e">
        <f t="shared" si="10"/>
        <v>#DIV/0!</v>
      </c>
      <c r="I165" s="4" t="e">
        <f t="shared" si="11"/>
        <v>#DIV/0!</v>
      </c>
    </row>
    <row r="166" spans="1:9" x14ac:dyDescent="0.2">
      <c r="A166" s="26" t="str">
        <f>IF('High-Poverty MIDDLE'!E167="yes",'High-Poverty MIDDLE'!A167,"")</f>
        <v/>
      </c>
      <c r="B166" s="75"/>
      <c r="C166" s="74"/>
      <c r="D166" s="2" t="e">
        <f t="shared" si="8"/>
        <v>#DIV/0!</v>
      </c>
      <c r="E166" s="75"/>
      <c r="F166" s="74"/>
      <c r="G166" s="2" t="e">
        <f t="shared" si="9"/>
        <v>#DIV/0!</v>
      </c>
      <c r="H166" s="3" t="e">
        <f t="shared" si="10"/>
        <v>#DIV/0!</v>
      </c>
      <c r="I166" s="4" t="e">
        <f t="shared" si="11"/>
        <v>#DIV/0!</v>
      </c>
    </row>
    <row r="167" spans="1:9" x14ac:dyDescent="0.2">
      <c r="A167" s="26" t="str">
        <f>IF('High-Poverty MIDDLE'!E168="yes",'High-Poverty MIDDLE'!A168,"")</f>
        <v/>
      </c>
      <c r="B167" s="75"/>
      <c r="C167" s="74"/>
      <c r="D167" s="2" t="e">
        <f t="shared" si="8"/>
        <v>#DIV/0!</v>
      </c>
      <c r="E167" s="75"/>
      <c r="F167" s="74"/>
      <c r="G167" s="2" t="e">
        <f t="shared" si="9"/>
        <v>#DIV/0!</v>
      </c>
      <c r="H167" s="3" t="e">
        <f t="shared" si="10"/>
        <v>#DIV/0!</v>
      </c>
      <c r="I167" s="4" t="e">
        <f t="shared" si="11"/>
        <v>#DIV/0!</v>
      </c>
    </row>
    <row r="168" spans="1:9" x14ac:dyDescent="0.2">
      <c r="A168" s="26" t="str">
        <f>IF('High-Poverty MIDDLE'!E169="yes",'High-Poverty MIDDLE'!A169,"")</f>
        <v/>
      </c>
      <c r="B168" s="75"/>
      <c r="C168" s="74"/>
      <c r="D168" s="2" t="e">
        <f t="shared" si="8"/>
        <v>#DIV/0!</v>
      </c>
      <c r="E168" s="75"/>
      <c r="F168" s="74"/>
      <c r="G168" s="2" t="e">
        <f t="shared" si="9"/>
        <v>#DIV/0!</v>
      </c>
      <c r="H168" s="3" t="e">
        <f t="shared" si="10"/>
        <v>#DIV/0!</v>
      </c>
      <c r="I168" s="4" t="e">
        <f t="shared" si="11"/>
        <v>#DIV/0!</v>
      </c>
    </row>
    <row r="169" spans="1:9" x14ac:dyDescent="0.2">
      <c r="A169" s="26" t="str">
        <f>IF('High-Poverty MIDDLE'!E170="yes",'High-Poverty MIDDLE'!A170,"")</f>
        <v/>
      </c>
      <c r="B169" s="75"/>
      <c r="C169" s="74"/>
      <c r="D169" s="2" t="e">
        <f t="shared" si="8"/>
        <v>#DIV/0!</v>
      </c>
      <c r="E169" s="75"/>
      <c r="F169" s="74"/>
      <c r="G169" s="2" t="e">
        <f t="shared" si="9"/>
        <v>#DIV/0!</v>
      </c>
      <c r="H169" s="3" t="e">
        <f t="shared" si="10"/>
        <v>#DIV/0!</v>
      </c>
      <c r="I169" s="4" t="e">
        <f t="shared" si="11"/>
        <v>#DIV/0!</v>
      </c>
    </row>
    <row r="170" spans="1:9" x14ac:dyDescent="0.2">
      <c r="A170" s="26" t="str">
        <f>IF('High-Poverty MIDDLE'!E171="yes",'High-Poverty MIDDLE'!A171,"")</f>
        <v/>
      </c>
      <c r="B170" s="75"/>
      <c r="C170" s="74"/>
      <c r="D170" s="2" t="e">
        <f t="shared" si="8"/>
        <v>#DIV/0!</v>
      </c>
      <c r="E170" s="75"/>
      <c r="F170" s="74"/>
      <c r="G170" s="2" t="e">
        <f t="shared" si="9"/>
        <v>#DIV/0!</v>
      </c>
      <c r="H170" s="3" t="e">
        <f t="shared" si="10"/>
        <v>#DIV/0!</v>
      </c>
      <c r="I170" s="4" t="e">
        <f t="shared" si="11"/>
        <v>#DIV/0!</v>
      </c>
    </row>
    <row r="171" spans="1:9" x14ac:dyDescent="0.2">
      <c r="A171" s="26" t="str">
        <f>IF('High-Poverty MIDDLE'!E172="yes",'High-Poverty MIDDLE'!A172,"")</f>
        <v/>
      </c>
      <c r="B171" s="75"/>
      <c r="C171" s="74"/>
      <c r="D171" s="2" t="e">
        <f t="shared" si="8"/>
        <v>#DIV/0!</v>
      </c>
      <c r="E171" s="75"/>
      <c r="F171" s="74"/>
      <c r="G171" s="2" t="e">
        <f t="shared" si="9"/>
        <v>#DIV/0!</v>
      </c>
      <c r="H171" s="3" t="e">
        <f t="shared" si="10"/>
        <v>#DIV/0!</v>
      </c>
      <c r="I171" s="4" t="e">
        <f t="shared" si="11"/>
        <v>#DIV/0!</v>
      </c>
    </row>
    <row r="172" spans="1:9" x14ac:dyDescent="0.2">
      <c r="A172" s="26" t="str">
        <f>IF('High-Poverty MIDDLE'!E173="yes",'High-Poverty MIDDLE'!A173,"")</f>
        <v/>
      </c>
      <c r="B172" s="75"/>
      <c r="C172" s="74"/>
      <c r="D172" s="2" t="e">
        <f t="shared" si="8"/>
        <v>#DIV/0!</v>
      </c>
      <c r="E172" s="75"/>
      <c r="F172" s="74"/>
      <c r="G172" s="2" t="e">
        <f t="shared" si="9"/>
        <v>#DIV/0!</v>
      </c>
      <c r="H172" s="3" t="e">
        <f t="shared" si="10"/>
        <v>#DIV/0!</v>
      </c>
      <c r="I172" s="4" t="e">
        <f t="shared" si="11"/>
        <v>#DIV/0!</v>
      </c>
    </row>
    <row r="173" spans="1:9" x14ac:dyDescent="0.2">
      <c r="A173" s="26" t="str">
        <f>IF('High-Poverty MIDDLE'!E174="yes",'High-Poverty MIDDLE'!A174,"")</f>
        <v/>
      </c>
      <c r="B173" s="75"/>
      <c r="C173" s="74"/>
      <c r="D173" s="2" t="e">
        <f t="shared" si="8"/>
        <v>#DIV/0!</v>
      </c>
      <c r="E173" s="75"/>
      <c r="F173" s="74"/>
      <c r="G173" s="2" t="e">
        <f t="shared" si="9"/>
        <v>#DIV/0!</v>
      </c>
      <c r="H173" s="3" t="e">
        <f t="shared" si="10"/>
        <v>#DIV/0!</v>
      </c>
      <c r="I173" s="4" t="e">
        <f t="shared" si="11"/>
        <v>#DIV/0!</v>
      </c>
    </row>
    <row r="174" spans="1:9" x14ac:dyDescent="0.2">
      <c r="A174" s="26" t="str">
        <f>IF('High-Poverty MIDDLE'!E175="yes",'High-Poverty MIDDLE'!A175,"")</f>
        <v/>
      </c>
      <c r="B174" s="75"/>
      <c r="C174" s="74"/>
      <c r="D174" s="2" t="e">
        <f t="shared" si="8"/>
        <v>#DIV/0!</v>
      </c>
      <c r="E174" s="75"/>
      <c r="F174" s="74"/>
      <c r="G174" s="2" t="e">
        <f t="shared" si="9"/>
        <v>#DIV/0!</v>
      </c>
      <c r="H174" s="3" t="e">
        <f t="shared" si="10"/>
        <v>#DIV/0!</v>
      </c>
      <c r="I174" s="4" t="e">
        <f t="shared" si="11"/>
        <v>#DIV/0!</v>
      </c>
    </row>
    <row r="175" spans="1:9" x14ac:dyDescent="0.2">
      <c r="A175" s="26" t="str">
        <f>IF('High-Poverty MIDDLE'!E176="yes",'High-Poverty MIDDLE'!A176,"")</f>
        <v/>
      </c>
      <c r="B175" s="75"/>
      <c r="C175" s="74"/>
      <c r="D175" s="2" t="e">
        <f t="shared" si="8"/>
        <v>#DIV/0!</v>
      </c>
      <c r="E175" s="75"/>
      <c r="F175" s="74"/>
      <c r="G175" s="2" t="e">
        <f t="shared" si="9"/>
        <v>#DIV/0!</v>
      </c>
      <c r="H175" s="3" t="e">
        <f t="shared" si="10"/>
        <v>#DIV/0!</v>
      </c>
      <c r="I175" s="4" t="e">
        <f t="shared" si="11"/>
        <v>#DIV/0!</v>
      </c>
    </row>
    <row r="176" spans="1:9" x14ac:dyDescent="0.2">
      <c r="A176" s="26" t="str">
        <f>IF('High-Poverty MIDDLE'!E177="yes",'High-Poverty MIDDLE'!A177,"")</f>
        <v/>
      </c>
      <c r="B176" s="75"/>
      <c r="C176" s="74"/>
      <c r="D176" s="2" t="e">
        <f t="shared" si="8"/>
        <v>#DIV/0!</v>
      </c>
      <c r="E176" s="75"/>
      <c r="F176" s="74"/>
      <c r="G176" s="2" t="e">
        <f t="shared" si="9"/>
        <v>#DIV/0!</v>
      </c>
      <c r="H176" s="3" t="e">
        <f t="shared" si="10"/>
        <v>#DIV/0!</v>
      </c>
      <c r="I176" s="4" t="e">
        <f t="shared" si="11"/>
        <v>#DIV/0!</v>
      </c>
    </row>
    <row r="177" spans="1:9" x14ac:dyDescent="0.2">
      <c r="A177" s="26" t="str">
        <f>IF('High-Poverty MIDDLE'!E178="yes",'High-Poverty MIDDLE'!A178,"")</f>
        <v/>
      </c>
      <c r="B177" s="75"/>
      <c r="C177" s="74"/>
      <c r="D177" s="2" t="e">
        <f t="shared" si="8"/>
        <v>#DIV/0!</v>
      </c>
      <c r="E177" s="75"/>
      <c r="F177" s="74"/>
      <c r="G177" s="2" t="e">
        <f t="shared" si="9"/>
        <v>#DIV/0!</v>
      </c>
      <c r="H177" s="3" t="e">
        <f t="shared" si="10"/>
        <v>#DIV/0!</v>
      </c>
      <c r="I177" s="4" t="e">
        <f t="shared" si="11"/>
        <v>#DIV/0!</v>
      </c>
    </row>
    <row r="178" spans="1:9" x14ac:dyDescent="0.2">
      <c r="A178" s="26" t="str">
        <f>IF('High-Poverty MIDDLE'!E179="yes",'High-Poverty MIDDLE'!A179,"")</f>
        <v/>
      </c>
      <c r="B178" s="75"/>
      <c r="C178" s="74"/>
      <c r="D178" s="2" t="e">
        <f t="shared" si="8"/>
        <v>#DIV/0!</v>
      </c>
      <c r="E178" s="75"/>
      <c r="F178" s="74"/>
      <c r="G178" s="2" t="e">
        <f t="shared" si="9"/>
        <v>#DIV/0!</v>
      </c>
      <c r="H178" s="3" t="e">
        <f t="shared" si="10"/>
        <v>#DIV/0!</v>
      </c>
      <c r="I178" s="4" t="e">
        <f t="shared" si="11"/>
        <v>#DIV/0!</v>
      </c>
    </row>
    <row r="179" spans="1:9" x14ac:dyDescent="0.2">
      <c r="A179" s="26" t="str">
        <f>IF('High-Poverty MIDDLE'!E180="yes",'High-Poverty MIDDLE'!A180,"")</f>
        <v/>
      </c>
      <c r="B179" s="75"/>
      <c r="C179" s="74"/>
      <c r="D179" s="2" t="e">
        <f t="shared" si="8"/>
        <v>#DIV/0!</v>
      </c>
      <c r="E179" s="75"/>
      <c r="F179" s="74"/>
      <c r="G179" s="2" t="e">
        <f t="shared" si="9"/>
        <v>#DIV/0!</v>
      </c>
      <c r="H179" s="3" t="e">
        <f t="shared" si="10"/>
        <v>#DIV/0!</v>
      </c>
      <c r="I179" s="4" t="e">
        <f t="shared" si="11"/>
        <v>#DIV/0!</v>
      </c>
    </row>
    <row r="180" spans="1:9" x14ac:dyDescent="0.2">
      <c r="A180" s="26" t="str">
        <f>IF('High-Poverty MIDDLE'!E181="yes",'High-Poverty MIDDLE'!A181,"")</f>
        <v/>
      </c>
      <c r="B180" s="75"/>
      <c r="C180" s="74"/>
      <c r="D180" s="2" t="e">
        <f t="shared" si="8"/>
        <v>#DIV/0!</v>
      </c>
      <c r="E180" s="75"/>
      <c r="F180" s="74"/>
      <c r="G180" s="2" t="e">
        <f t="shared" si="9"/>
        <v>#DIV/0!</v>
      </c>
      <c r="H180" s="3" t="e">
        <f t="shared" si="10"/>
        <v>#DIV/0!</v>
      </c>
      <c r="I180" s="4" t="e">
        <f t="shared" si="11"/>
        <v>#DIV/0!</v>
      </c>
    </row>
    <row r="181" spans="1:9" x14ac:dyDescent="0.2">
      <c r="A181" s="26" t="str">
        <f>IF('High-Poverty MIDDLE'!E182="yes",'High-Poverty MIDDLE'!A182,"")</f>
        <v/>
      </c>
      <c r="B181" s="75"/>
      <c r="C181" s="74"/>
      <c r="D181" s="2" t="e">
        <f t="shared" si="8"/>
        <v>#DIV/0!</v>
      </c>
      <c r="E181" s="75"/>
      <c r="F181" s="74"/>
      <c r="G181" s="2" t="e">
        <f t="shared" si="9"/>
        <v>#DIV/0!</v>
      </c>
      <c r="H181" s="3" t="e">
        <f t="shared" si="10"/>
        <v>#DIV/0!</v>
      </c>
      <c r="I181" s="4" t="e">
        <f t="shared" si="11"/>
        <v>#DIV/0!</v>
      </c>
    </row>
    <row r="182" spans="1:9" x14ac:dyDescent="0.2">
      <c r="A182" s="26" t="str">
        <f>IF('High-Poverty MIDDLE'!E183="yes",'High-Poverty MIDDLE'!A183,"")</f>
        <v/>
      </c>
      <c r="B182" s="75"/>
      <c r="C182" s="74"/>
      <c r="D182" s="2" t="e">
        <f t="shared" si="8"/>
        <v>#DIV/0!</v>
      </c>
      <c r="E182" s="75"/>
      <c r="F182" s="74"/>
      <c r="G182" s="2" t="e">
        <f t="shared" si="9"/>
        <v>#DIV/0!</v>
      </c>
      <c r="H182" s="3" t="e">
        <f t="shared" si="10"/>
        <v>#DIV/0!</v>
      </c>
      <c r="I182" s="4" t="e">
        <f t="shared" si="11"/>
        <v>#DIV/0!</v>
      </c>
    </row>
    <row r="183" spans="1:9" x14ac:dyDescent="0.2">
      <c r="A183" s="26" t="str">
        <f>IF('High-Poverty MIDDLE'!E184="yes",'High-Poverty MIDDLE'!A184,"")</f>
        <v/>
      </c>
      <c r="B183" s="75"/>
      <c r="C183" s="74"/>
      <c r="D183" s="2" t="e">
        <f t="shared" si="8"/>
        <v>#DIV/0!</v>
      </c>
      <c r="E183" s="75"/>
      <c r="F183" s="74"/>
      <c r="G183" s="2" t="e">
        <f t="shared" si="9"/>
        <v>#DIV/0!</v>
      </c>
      <c r="H183" s="3" t="e">
        <f t="shared" si="10"/>
        <v>#DIV/0!</v>
      </c>
      <c r="I183" s="4" t="e">
        <f t="shared" si="11"/>
        <v>#DIV/0!</v>
      </c>
    </row>
    <row r="184" spans="1:9" x14ac:dyDescent="0.2">
      <c r="A184" s="26" t="str">
        <f>IF('High-Poverty MIDDLE'!E185="yes",'High-Poverty MIDDLE'!A185,"")</f>
        <v/>
      </c>
      <c r="B184" s="75"/>
      <c r="C184" s="74"/>
      <c r="D184" s="2" t="e">
        <f t="shared" si="8"/>
        <v>#DIV/0!</v>
      </c>
      <c r="E184" s="75"/>
      <c r="F184" s="74"/>
      <c r="G184" s="2" t="e">
        <f t="shared" si="9"/>
        <v>#DIV/0!</v>
      </c>
      <c r="H184" s="3" t="e">
        <f t="shared" si="10"/>
        <v>#DIV/0!</v>
      </c>
      <c r="I184" s="4" t="e">
        <f t="shared" si="11"/>
        <v>#DIV/0!</v>
      </c>
    </row>
    <row r="185" spans="1:9" x14ac:dyDescent="0.2">
      <c r="A185" s="26" t="str">
        <f>IF('High-Poverty MIDDLE'!E186="yes",'High-Poverty MIDDLE'!A186,"")</f>
        <v/>
      </c>
      <c r="B185" s="75"/>
      <c r="C185" s="74"/>
      <c r="D185" s="2" t="e">
        <f t="shared" si="8"/>
        <v>#DIV/0!</v>
      </c>
      <c r="E185" s="75"/>
      <c r="F185" s="74"/>
      <c r="G185" s="2" t="e">
        <f t="shared" si="9"/>
        <v>#DIV/0!</v>
      </c>
      <c r="H185" s="3" t="e">
        <f t="shared" si="10"/>
        <v>#DIV/0!</v>
      </c>
      <c r="I185" s="4" t="e">
        <f t="shared" si="11"/>
        <v>#DIV/0!</v>
      </c>
    </row>
    <row r="186" spans="1:9" x14ac:dyDescent="0.2">
      <c r="A186" s="26" t="str">
        <f>IF('High-Poverty MIDDLE'!E187="yes",'High-Poverty MIDDLE'!A187,"")</f>
        <v/>
      </c>
      <c r="B186" s="75"/>
      <c r="C186" s="74"/>
      <c r="D186" s="2" t="e">
        <f t="shared" si="8"/>
        <v>#DIV/0!</v>
      </c>
      <c r="E186" s="75"/>
      <c r="F186" s="74"/>
      <c r="G186" s="2" t="e">
        <f t="shared" si="9"/>
        <v>#DIV/0!</v>
      </c>
      <c r="H186" s="3" t="e">
        <f t="shared" si="10"/>
        <v>#DIV/0!</v>
      </c>
      <c r="I186" s="4" t="e">
        <f t="shared" si="11"/>
        <v>#DIV/0!</v>
      </c>
    </row>
    <row r="187" spans="1:9" x14ac:dyDescent="0.2">
      <c r="A187" s="26" t="str">
        <f>IF('High-Poverty MIDDLE'!E188="yes",'High-Poverty MIDDLE'!A188,"")</f>
        <v/>
      </c>
      <c r="B187" s="75"/>
      <c r="C187" s="74"/>
      <c r="D187" s="2" t="e">
        <f t="shared" si="8"/>
        <v>#DIV/0!</v>
      </c>
      <c r="E187" s="75"/>
      <c r="F187" s="74"/>
      <c r="G187" s="2" t="e">
        <f t="shared" si="9"/>
        <v>#DIV/0!</v>
      </c>
      <c r="H187" s="3" t="e">
        <f t="shared" si="10"/>
        <v>#DIV/0!</v>
      </c>
      <c r="I187" s="4" t="e">
        <f t="shared" si="11"/>
        <v>#DIV/0!</v>
      </c>
    </row>
    <row r="188" spans="1:9" x14ac:dyDescent="0.2">
      <c r="A188" s="26" t="str">
        <f>IF('High-Poverty MIDDLE'!E189="yes",'High-Poverty MIDDLE'!A189,"")</f>
        <v/>
      </c>
      <c r="B188" s="75"/>
      <c r="C188" s="74"/>
      <c r="D188" s="2" t="e">
        <f t="shared" si="8"/>
        <v>#DIV/0!</v>
      </c>
      <c r="E188" s="75"/>
      <c r="F188" s="74"/>
      <c r="G188" s="2" t="e">
        <f t="shared" si="9"/>
        <v>#DIV/0!</v>
      </c>
      <c r="H188" s="3" t="e">
        <f t="shared" si="10"/>
        <v>#DIV/0!</v>
      </c>
      <c r="I188" s="4" t="e">
        <f t="shared" si="11"/>
        <v>#DIV/0!</v>
      </c>
    </row>
    <row r="189" spans="1:9" x14ac:dyDescent="0.2">
      <c r="A189" s="26" t="str">
        <f>IF('High-Poverty MIDDLE'!E190="yes",'High-Poverty MIDDLE'!A190,"")</f>
        <v/>
      </c>
      <c r="B189" s="75"/>
      <c r="C189" s="74"/>
      <c r="D189" s="2" t="e">
        <f t="shared" si="8"/>
        <v>#DIV/0!</v>
      </c>
      <c r="E189" s="75"/>
      <c r="F189" s="74"/>
      <c r="G189" s="2" t="e">
        <f t="shared" si="9"/>
        <v>#DIV/0!</v>
      </c>
      <c r="H189" s="3" t="e">
        <f t="shared" si="10"/>
        <v>#DIV/0!</v>
      </c>
      <c r="I189" s="4" t="e">
        <f t="shared" si="11"/>
        <v>#DIV/0!</v>
      </c>
    </row>
    <row r="190" spans="1:9" x14ac:dyDescent="0.2">
      <c r="A190" s="26" t="str">
        <f>IF('High-Poverty MIDDLE'!E191="yes",'High-Poverty MIDDLE'!A191,"")</f>
        <v/>
      </c>
      <c r="B190" s="75"/>
      <c r="C190" s="74"/>
      <c r="D190" s="2" t="e">
        <f t="shared" si="8"/>
        <v>#DIV/0!</v>
      </c>
      <c r="E190" s="75"/>
      <c r="F190" s="74"/>
      <c r="G190" s="2" t="e">
        <f t="shared" si="9"/>
        <v>#DIV/0!</v>
      </c>
      <c r="H190" s="3" t="e">
        <f t="shared" si="10"/>
        <v>#DIV/0!</v>
      </c>
      <c r="I190" s="4" t="e">
        <f t="shared" si="11"/>
        <v>#DIV/0!</v>
      </c>
    </row>
    <row r="191" spans="1:9" x14ac:dyDescent="0.2">
      <c r="A191" s="26" t="str">
        <f>IF('High-Poverty MIDDLE'!E192="yes",'High-Poverty MIDDLE'!A192,"")</f>
        <v/>
      </c>
      <c r="B191" s="75"/>
      <c r="C191" s="74"/>
      <c r="D191" s="2" t="e">
        <f t="shared" si="8"/>
        <v>#DIV/0!</v>
      </c>
      <c r="E191" s="75"/>
      <c r="F191" s="74"/>
      <c r="G191" s="2" t="e">
        <f t="shared" si="9"/>
        <v>#DIV/0!</v>
      </c>
      <c r="H191" s="3" t="e">
        <f t="shared" si="10"/>
        <v>#DIV/0!</v>
      </c>
      <c r="I191" s="4" t="e">
        <f t="shared" si="11"/>
        <v>#DIV/0!</v>
      </c>
    </row>
    <row r="192" spans="1:9" x14ac:dyDescent="0.2">
      <c r="A192" s="26" t="str">
        <f>IF('High-Poverty MIDDLE'!E193="yes",'High-Poverty MIDDLE'!A193,"")</f>
        <v/>
      </c>
      <c r="B192" s="75"/>
      <c r="C192" s="74"/>
      <c r="D192" s="2" t="e">
        <f t="shared" si="8"/>
        <v>#DIV/0!</v>
      </c>
      <c r="E192" s="75"/>
      <c r="F192" s="74"/>
      <c r="G192" s="2" t="e">
        <f t="shared" si="9"/>
        <v>#DIV/0!</v>
      </c>
      <c r="H192" s="3" t="e">
        <f t="shared" si="10"/>
        <v>#DIV/0!</v>
      </c>
      <c r="I192" s="4" t="e">
        <f t="shared" si="11"/>
        <v>#DIV/0!</v>
      </c>
    </row>
    <row r="193" spans="1:9" x14ac:dyDescent="0.2">
      <c r="A193" s="26" t="str">
        <f>IF('High-Poverty MIDDLE'!E194="yes",'High-Poverty MIDDLE'!A194,"")</f>
        <v/>
      </c>
      <c r="B193" s="75"/>
      <c r="C193" s="74"/>
      <c r="D193" s="2" t="e">
        <f t="shared" si="8"/>
        <v>#DIV/0!</v>
      </c>
      <c r="E193" s="75"/>
      <c r="F193" s="74"/>
      <c r="G193" s="2" t="e">
        <f t="shared" si="9"/>
        <v>#DIV/0!</v>
      </c>
      <c r="H193" s="3" t="e">
        <f t="shared" si="10"/>
        <v>#DIV/0!</v>
      </c>
      <c r="I193" s="4" t="e">
        <f t="shared" si="11"/>
        <v>#DIV/0!</v>
      </c>
    </row>
    <row r="194" spans="1:9" x14ac:dyDescent="0.2">
      <c r="A194" s="26" t="str">
        <f>IF('High-Poverty MIDDLE'!E195="yes",'High-Poverty MIDDLE'!A195,"")</f>
        <v/>
      </c>
      <c r="B194" s="75"/>
      <c r="C194" s="74"/>
      <c r="D194" s="2" t="e">
        <f t="shared" si="8"/>
        <v>#DIV/0!</v>
      </c>
      <c r="E194" s="75"/>
      <c r="F194" s="74"/>
      <c r="G194" s="2" t="e">
        <f t="shared" si="9"/>
        <v>#DIV/0!</v>
      </c>
      <c r="H194" s="3" t="e">
        <f t="shared" si="10"/>
        <v>#DIV/0!</v>
      </c>
      <c r="I194" s="4" t="e">
        <f t="shared" si="11"/>
        <v>#DIV/0!</v>
      </c>
    </row>
    <row r="195" spans="1:9" x14ac:dyDescent="0.2">
      <c r="A195" s="26" t="str">
        <f>IF('High-Poverty MIDDLE'!E196="yes",'High-Poverty MIDDLE'!A196,"")</f>
        <v/>
      </c>
      <c r="B195" s="75"/>
      <c r="C195" s="74"/>
      <c r="D195" s="2" t="e">
        <f t="shared" si="8"/>
        <v>#DIV/0!</v>
      </c>
      <c r="E195" s="75"/>
      <c r="F195" s="74"/>
      <c r="G195" s="2" t="e">
        <f t="shared" si="9"/>
        <v>#DIV/0!</v>
      </c>
      <c r="H195" s="3" t="e">
        <f t="shared" si="10"/>
        <v>#DIV/0!</v>
      </c>
      <c r="I195" s="4" t="e">
        <f t="shared" si="11"/>
        <v>#DIV/0!</v>
      </c>
    </row>
    <row r="196" spans="1:9" x14ac:dyDescent="0.2">
      <c r="A196" s="26" t="str">
        <f>IF('High-Poverty MIDDLE'!E197="yes",'High-Poverty MIDDLE'!A197,"")</f>
        <v/>
      </c>
      <c r="B196" s="75"/>
      <c r="C196" s="74"/>
      <c r="D196" s="2" t="e">
        <f t="shared" si="8"/>
        <v>#DIV/0!</v>
      </c>
      <c r="E196" s="75"/>
      <c r="F196" s="74"/>
      <c r="G196" s="2" t="e">
        <f t="shared" si="9"/>
        <v>#DIV/0!</v>
      </c>
      <c r="H196" s="3" t="e">
        <f t="shared" si="10"/>
        <v>#DIV/0!</v>
      </c>
      <c r="I196" s="4" t="e">
        <f t="shared" si="11"/>
        <v>#DIV/0!</v>
      </c>
    </row>
    <row r="197" spans="1:9" x14ac:dyDescent="0.2">
      <c r="A197" s="26" t="str">
        <f>IF('High-Poverty MIDDLE'!E198="yes",'High-Poverty MIDDLE'!A198,"")</f>
        <v/>
      </c>
      <c r="B197" s="75"/>
      <c r="C197" s="74"/>
      <c r="D197" s="2" t="e">
        <f t="shared" si="8"/>
        <v>#DIV/0!</v>
      </c>
      <c r="E197" s="75"/>
      <c r="F197" s="74"/>
      <c r="G197" s="2" t="e">
        <f t="shared" si="9"/>
        <v>#DIV/0!</v>
      </c>
      <c r="H197" s="3" t="e">
        <f t="shared" si="10"/>
        <v>#DIV/0!</v>
      </c>
      <c r="I197" s="4" t="e">
        <f t="shared" si="11"/>
        <v>#DIV/0!</v>
      </c>
    </row>
    <row r="198" spans="1:9" x14ac:dyDescent="0.2">
      <c r="A198" s="26" t="str">
        <f>IF('High-Poverty MIDDLE'!E199="yes",'High-Poverty MIDDLE'!A199,"")</f>
        <v/>
      </c>
      <c r="B198" s="75"/>
      <c r="C198" s="74"/>
      <c r="D198" s="2" t="e">
        <f t="shared" si="8"/>
        <v>#DIV/0!</v>
      </c>
      <c r="E198" s="75"/>
      <c r="F198" s="74"/>
      <c r="G198" s="2" t="e">
        <f t="shared" si="9"/>
        <v>#DIV/0!</v>
      </c>
      <c r="H198" s="3" t="e">
        <f t="shared" si="10"/>
        <v>#DIV/0!</v>
      </c>
      <c r="I198" s="4" t="e">
        <f t="shared" si="11"/>
        <v>#DIV/0!</v>
      </c>
    </row>
    <row r="199" spans="1:9" x14ac:dyDescent="0.2">
      <c r="A199" s="26" t="str">
        <f>IF('High-Poverty MIDDLE'!E200="yes",'High-Poverty MIDDLE'!A200,"")</f>
        <v/>
      </c>
      <c r="B199" s="75"/>
      <c r="C199" s="74"/>
      <c r="D199" s="2" t="e">
        <f t="shared" si="8"/>
        <v>#DIV/0!</v>
      </c>
      <c r="E199" s="75"/>
      <c r="F199" s="74"/>
      <c r="G199" s="2" t="e">
        <f t="shared" si="9"/>
        <v>#DIV/0!</v>
      </c>
      <c r="H199" s="3" t="e">
        <f t="shared" si="10"/>
        <v>#DIV/0!</v>
      </c>
      <c r="I199" s="4" t="e">
        <f t="shared" si="11"/>
        <v>#DIV/0!</v>
      </c>
    </row>
    <row r="200" spans="1:9" x14ac:dyDescent="0.2">
      <c r="A200" s="26" t="str">
        <f>IF('High-Poverty MIDDLE'!E201="yes",'High-Poverty MIDDLE'!A201,"")</f>
        <v/>
      </c>
      <c r="B200" s="75"/>
      <c r="C200" s="74"/>
      <c r="D200" s="2" t="e">
        <f t="shared" si="8"/>
        <v>#DIV/0!</v>
      </c>
      <c r="E200" s="75"/>
      <c r="F200" s="74"/>
      <c r="G200" s="2" t="e">
        <f t="shared" si="9"/>
        <v>#DIV/0!</v>
      </c>
      <c r="H200" s="3" t="e">
        <f t="shared" si="10"/>
        <v>#DIV/0!</v>
      </c>
      <c r="I200" s="4" t="e">
        <f t="shared" si="11"/>
        <v>#DIV/0!</v>
      </c>
    </row>
    <row r="201" spans="1:9" x14ac:dyDescent="0.2">
      <c r="A201" s="26" t="str">
        <f>IF('High-Poverty MIDDLE'!E202="yes",'High-Poverty MIDDLE'!A202,"")</f>
        <v/>
      </c>
      <c r="B201" s="75"/>
      <c r="C201" s="74"/>
      <c r="D201" s="2" t="e">
        <f t="shared" ref="D201:D264" si="12">B201/C201</f>
        <v>#DIV/0!</v>
      </c>
      <c r="E201" s="75"/>
      <c r="F201" s="74"/>
      <c r="G201" s="2" t="e">
        <f t="shared" ref="G201:G264" si="13">E201/F201</f>
        <v>#DIV/0!</v>
      </c>
      <c r="H201" s="3" t="e">
        <f t="shared" ref="H201:H264" si="14">IF(G201&gt;D201,G201-D201,0)</f>
        <v>#DIV/0!</v>
      </c>
      <c r="I201" s="4" t="e">
        <f t="shared" ref="I201:I264" si="15">IF(H201&lt;0.01,"Yes","No")</f>
        <v>#DIV/0!</v>
      </c>
    </row>
    <row r="202" spans="1:9" x14ac:dyDescent="0.2">
      <c r="A202" s="26" t="str">
        <f>IF('High-Poverty MIDDLE'!E203="yes",'High-Poverty MIDDLE'!A203,"")</f>
        <v/>
      </c>
      <c r="B202" s="75"/>
      <c r="C202" s="74"/>
      <c r="D202" s="2" t="e">
        <f t="shared" si="12"/>
        <v>#DIV/0!</v>
      </c>
      <c r="E202" s="75"/>
      <c r="F202" s="74"/>
      <c r="G202" s="2" t="e">
        <f t="shared" si="13"/>
        <v>#DIV/0!</v>
      </c>
      <c r="H202" s="3" t="e">
        <f t="shared" si="14"/>
        <v>#DIV/0!</v>
      </c>
      <c r="I202" s="4" t="e">
        <f t="shared" si="15"/>
        <v>#DIV/0!</v>
      </c>
    </row>
    <row r="203" spans="1:9" x14ac:dyDescent="0.2">
      <c r="A203" s="26" t="str">
        <f>IF('High-Poverty MIDDLE'!E204="yes",'High-Poverty MIDDLE'!A204,"")</f>
        <v/>
      </c>
      <c r="B203" s="75"/>
      <c r="C203" s="74"/>
      <c r="D203" s="2" t="e">
        <f t="shared" si="12"/>
        <v>#DIV/0!</v>
      </c>
      <c r="E203" s="75"/>
      <c r="F203" s="74"/>
      <c r="G203" s="2" t="e">
        <f t="shared" si="13"/>
        <v>#DIV/0!</v>
      </c>
      <c r="H203" s="3" t="e">
        <f t="shared" si="14"/>
        <v>#DIV/0!</v>
      </c>
      <c r="I203" s="4" t="e">
        <f t="shared" si="15"/>
        <v>#DIV/0!</v>
      </c>
    </row>
    <row r="204" spans="1:9" x14ac:dyDescent="0.2">
      <c r="A204" s="26" t="str">
        <f>IF('High-Poverty MIDDLE'!E205="yes",'High-Poverty MIDDLE'!A205,"")</f>
        <v/>
      </c>
      <c r="B204" s="75"/>
      <c r="C204" s="74"/>
      <c r="D204" s="2" t="e">
        <f t="shared" si="12"/>
        <v>#DIV/0!</v>
      </c>
      <c r="E204" s="75"/>
      <c r="F204" s="74"/>
      <c r="G204" s="2" t="e">
        <f t="shared" si="13"/>
        <v>#DIV/0!</v>
      </c>
      <c r="H204" s="3" t="e">
        <f t="shared" si="14"/>
        <v>#DIV/0!</v>
      </c>
      <c r="I204" s="4" t="e">
        <f t="shared" si="15"/>
        <v>#DIV/0!</v>
      </c>
    </row>
    <row r="205" spans="1:9" x14ac:dyDescent="0.2">
      <c r="A205" s="26" t="str">
        <f>IF('High-Poverty MIDDLE'!E206="yes",'High-Poverty MIDDLE'!A206,"")</f>
        <v/>
      </c>
      <c r="B205" s="75"/>
      <c r="C205" s="74"/>
      <c r="D205" s="2" t="e">
        <f t="shared" si="12"/>
        <v>#DIV/0!</v>
      </c>
      <c r="E205" s="75"/>
      <c r="F205" s="74"/>
      <c r="G205" s="2" t="e">
        <f t="shared" si="13"/>
        <v>#DIV/0!</v>
      </c>
      <c r="H205" s="3" t="e">
        <f t="shared" si="14"/>
        <v>#DIV/0!</v>
      </c>
      <c r="I205" s="4" t="e">
        <f t="shared" si="15"/>
        <v>#DIV/0!</v>
      </c>
    </row>
    <row r="206" spans="1:9" x14ac:dyDescent="0.2">
      <c r="A206" s="26" t="str">
        <f>IF('High-Poverty MIDDLE'!E207="yes",'High-Poverty MIDDLE'!A207,"")</f>
        <v/>
      </c>
      <c r="B206" s="75"/>
      <c r="C206" s="74"/>
      <c r="D206" s="2" t="e">
        <f t="shared" si="12"/>
        <v>#DIV/0!</v>
      </c>
      <c r="E206" s="75"/>
      <c r="F206" s="74"/>
      <c r="G206" s="2" t="e">
        <f t="shared" si="13"/>
        <v>#DIV/0!</v>
      </c>
      <c r="H206" s="3" t="e">
        <f t="shared" si="14"/>
        <v>#DIV/0!</v>
      </c>
      <c r="I206" s="4" t="e">
        <f t="shared" si="15"/>
        <v>#DIV/0!</v>
      </c>
    </row>
    <row r="207" spans="1:9" x14ac:dyDescent="0.2">
      <c r="A207" s="26" t="str">
        <f>IF('High-Poverty MIDDLE'!E208="yes",'High-Poverty MIDDLE'!A208,"")</f>
        <v/>
      </c>
      <c r="B207" s="75"/>
      <c r="C207" s="74"/>
      <c r="D207" s="2" t="e">
        <f t="shared" si="12"/>
        <v>#DIV/0!</v>
      </c>
      <c r="E207" s="75"/>
      <c r="F207" s="74"/>
      <c r="G207" s="2" t="e">
        <f t="shared" si="13"/>
        <v>#DIV/0!</v>
      </c>
      <c r="H207" s="3" t="e">
        <f t="shared" si="14"/>
        <v>#DIV/0!</v>
      </c>
      <c r="I207" s="4" t="e">
        <f t="shared" si="15"/>
        <v>#DIV/0!</v>
      </c>
    </row>
    <row r="208" spans="1:9" x14ac:dyDescent="0.2">
      <c r="A208" s="26" t="str">
        <f>IF('High-Poverty MIDDLE'!E209="yes",'High-Poverty MIDDLE'!A209,"")</f>
        <v/>
      </c>
      <c r="B208" s="75"/>
      <c r="C208" s="74"/>
      <c r="D208" s="2" t="e">
        <f t="shared" si="12"/>
        <v>#DIV/0!</v>
      </c>
      <c r="E208" s="75"/>
      <c r="F208" s="74"/>
      <c r="G208" s="2" t="e">
        <f t="shared" si="13"/>
        <v>#DIV/0!</v>
      </c>
      <c r="H208" s="3" t="e">
        <f t="shared" si="14"/>
        <v>#DIV/0!</v>
      </c>
      <c r="I208" s="4" t="e">
        <f t="shared" si="15"/>
        <v>#DIV/0!</v>
      </c>
    </row>
    <row r="209" spans="1:9" x14ac:dyDescent="0.2">
      <c r="A209" s="26" t="str">
        <f>IF('High-Poverty MIDDLE'!E210="yes",'High-Poverty MIDDLE'!A210,"")</f>
        <v/>
      </c>
      <c r="B209" s="75"/>
      <c r="C209" s="74"/>
      <c r="D209" s="2" t="e">
        <f t="shared" si="12"/>
        <v>#DIV/0!</v>
      </c>
      <c r="E209" s="75"/>
      <c r="F209" s="74"/>
      <c r="G209" s="2" t="e">
        <f t="shared" si="13"/>
        <v>#DIV/0!</v>
      </c>
      <c r="H209" s="3" t="e">
        <f t="shared" si="14"/>
        <v>#DIV/0!</v>
      </c>
      <c r="I209" s="4" t="e">
        <f t="shared" si="15"/>
        <v>#DIV/0!</v>
      </c>
    </row>
    <row r="210" spans="1:9" x14ac:dyDescent="0.2">
      <c r="A210" s="26" t="str">
        <f>IF('High-Poverty MIDDLE'!E211="yes",'High-Poverty MIDDLE'!A211,"")</f>
        <v/>
      </c>
      <c r="B210" s="75"/>
      <c r="C210" s="74"/>
      <c r="D210" s="2" t="e">
        <f t="shared" si="12"/>
        <v>#DIV/0!</v>
      </c>
      <c r="E210" s="75"/>
      <c r="F210" s="74"/>
      <c r="G210" s="2" t="e">
        <f t="shared" si="13"/>
        <v>#DIV/0!</v>
      </c>
      <c r="H210" s="3" t="e">
        <f t="shared" si="14"/>
        <v>#DIV/0!</v>
      </c>
      <c r="I210" s="4" t="e">
        <f t="shared" si="15"/>
        <v>#DIV/0!</v>
      </c>
    </row>
    <row r="211" spans="1:9" x14ac:dyDescent="0.2">
      <c r="A211" s="26" t="str">
        <f>IF('High-Poverty MIDDLE'!E212="yes",'High-Poverty MIDDLE'!A212,"")</f>
        <v/>
      </c>
      <c r="B211" s="75"/>
      <c r="C211" s="74"/>
      <c r="D211" s="2" t="e">
        <f t="shared" si="12"/>
        <v>#DIV/0!</v>
      </c>
      <c r="E211" s="75"/>
      <c r="F211" s="74"/>
      <c r="G211" s="2" t="e">
        <f t="shared" si="13"/>
        <v>#DIV/0!</v>
      </c>
      <c r="H211" s="3" t="e">
        <f t="shared" si="14"/>
        <v>#DIV/0!</v>
      </c>
      <c r="I211" s="4" t="e">
        <f t="shared" si="15"/>
        <v>#DIV/0!</v>
      </c>
    </row>
    <row r="212" spans="1:9" x14ac:dyDescent="0.2">
      <c r="A212" s="26" t="str">
        <f>IF('High-Poverty MIDDLE'!E213="yes",'High-Poverty MIDDLE'!A213,"")</f>
        <v/>
      </c>
      <c r="B212" s="75"/>
      <c r="C212" s="74"/>
      <c r="D212" s="2" t="e">
        <f t="shared" si="12"/>
        <v>#DIV/0!</v>
      </c>
      <c r="E212" s="75"/>
      <c r="F212" s="74"/>
      <c r="G212" s="2" t="e">
        <f t="shared" si="13"/>
        <v>#DIV/0!</v>
      </c>
      <c r="H212" s="3" t="e">
        <f t="shared" si="14"/>
        <v>#DIV/0!</v>
      </c>
      <c r="I212" s="4" t="e">
        <f t="shared" si="15"/>
        <v>#DIV/0!</v>
      </c>
    </row>
    <row r="213" spans="1:9" x14ac:dyDescent="0.2">
      <c r="A213" s="26" t="str">
        <f>IF('High-Poverty MIDDLE'!E214="yes",'High-Poverty MIDDLE'!A214,"")</f>
        <v/>
      </c>
      <c r="B213" s="75"/>
      <c r="C213" s="74"/>
      <c r="D213" s="2" t="e">
        <f t="shared" si="12"/>
        <v>#DIV/0!</v>
      </c>
      <c r="E213" s="75"/>
      <c r="F213" s="74"/>
      <c r="G213" s="2" t="e">
        <f t="shared" si="13"/>
        <v>#DIV/0!</v>
      </c>
      <c r="H213" s="3" t="e">
        <f t="shared" si="14"/>
        <v>#DIV/0!</v>
      </c>
      <c r="I213" s="4" t="e">
        <f t="shared" si="15"/>
        <v>#DIV/0!</v>
      </c>
    </row>
    <row r="214" spans="1:9" x14ac:dyDescent="0.2">
      <c r="A214" s="26" t="str">
        <f>IF('High-Poverty MIDDLE'!E215="yes",'High-Poverty MIDDLE'!A215,"")</f>
        <v/>
      </c>
      <c r="B214" s="75"/>
      <c r="C214" s="74"/>
      <c r="D214" s="2" t="e">
        <f t="shared" si="12"/>
        <v>#DIV/0!</v>
      </c>
      <c r="E214" s="75"/>
      <c r="F214" s="74"/>
      <c r="G214" s="2" t="e">
        <f t="shared" si="13"/>
        <v>#DIV/0!</v>
      </c>
      <c r="H214" s="3" t="e">
        <f t="shared" si="14"/>
        <v>#DIV/0!</v>
      </c>
      <c r="I214" s="4" t="e">
        <f t="shared" si="15"/>
        <v>#DIV/0!</v>
      </c>
    </row>
    <row r="215" spans="1:9" x14ac:dyDescent="0.2">
      <c r="A215" s="26" t="str">
        <f>IF('High-Poverty MIDDLE'!E216="yes",'High-Poverty MIDDLE'!A216,"")</f>
        <v/>
      </c>
      <c r="B215" s="75"/>
      <c r="C215" s="74"/>
      <c r="D215" s="2" t="e">
        <f t="shared" si="12"/>
        <v>#DIV/0!</v>
      </c>
      <c r="E215" s="75"/>
      <c r="F215" s="74"/>
      <c r="G215" s="2" t="e">
        <f t="shared" si="13"/>
        <v>#DIV/0!</v>
      </c>
      <c r="H215" s="3" t="e">
        <f t="shared" si="14"/>
        <v>#DIV/0!</v>
      </c>
      <c r="I215" s="4" t="e">
        <f t="shared" si="15"/>
        <v>#DIV/0!</v>
      </c>
    </row>
    <row r="216" spans="1:9" x14ac:dyDescent="0.2">
      <c r="A216" s="26" t="str">
        <f>IF('High-Poverty MIDDLE'!E217="yes",'High-Poverty MIDDLE'!A217,"")</f>
        <v/>
      </c>
      <c r="B216" s="75"/>
      <c r="C216" s="74"/>
      <c r="D216" s="2" t="e">
        <f t="shared" si="12"/>
        <v>#DIV/0!</v>
      </c>
      <c r="E216" s="75"/>
      <c r="F216" s="74"/>
      <c r="G216" s="2" t="e">
        <f t="shared" si="13"/>
        <v>#DIV/0!</v>
      </c>
      <c r="H216" s="3" t="e">
        <f t="shared" si="14"/>
        <v>#DIV/0!</v>
      </c>
      <c r="I216" s="4" t="e">
        <f t="shared" si="15"/>
        <v>#DIV/0!</v>
      </c>
    </row>
    <row r="217" spans="1:9" x14ac:dyDescent="0.2">
      <c r="A217" s="26" t="str">
        <f>IF('High-Poverty MIDDLE'!E218="yes",'High-Poverty MIDDLE'!A218,"")</f>
        <v/>
      </c>
      <c r="B217" s="75"/>
      <c r="C217" s="74"/>
      <c r="D217" s="2" t="e">
        <f t="shared" si="12"/>
        <v>#DIV/0!</v>
      </c>
      <c r="E217" s="75"/>
      <c r="F217" s="74"/>
      <c r="G217" s="2" t="e">
        <f t="shared" si="13"/>
        <v>#DIV/0!</v>
      </c>
      <c r="H217" s="3" t="e">
        <f t="shared" si="14"/>
        <v>#DIV/0!</v>
      </c>
      <c r="I217" s="4" t="e">
        <f t="shared" si="15"/>
        <v>#DIV/0!</v>
      </c>
    </row>
    <row r="218" spans="1:9" x14ac:dyDescent="0.2">
      <c r="A218" s="26" t="str">
        <f>IF('High-Poverty MIDDLE'!E219="yes",'High-Poverty MIDDLE'!A219,"")</f>
        <v/>
      </c>
      <c r="B218" s="75"/>
      <c r="C218" s="74"/>
      <c r="D218" s="2" t="e">
        <f t="shared" si="12"/>
        <v>#DIV/0!</v>
      </c>
      <c r="E218" s="75"/>
      <c r="F218" s="74"/>
      <c r="G218" s="2" t="e">
        <f t="shared" si="13"/>
        <v>#DIV/0!</v>
      </c>
      <c r="H218" s="3" t="e">
        <f t="shared" si="14"/>
        <v>#DIV/0!</v>
      </c>
      <c r="I218" s="4" t="e">
        <f t="shared" si="15"/>
        <v>#DIV/0!</v>
      </c>
    </row>
    <row r="219" spans="1:9" x14ac:dyDescent="0.2">
      <c r="A219" s="26" t="str">
        <f>IF('High-Poverty MIDDLE'!E220="yes",'High-Poverty MIDDLE'!A220,"")</f>
        <v/>
      </c>
      <c r="B219" s="75"/>
      <c r="C219" s="74"/>
      <c r="D219" s="2" t="e">
        <f t="shared" si="12"/>
        <v>#DIV/0!</v>
      </c>
      <c r="E219" s="75"/>
      <c r="F219" s="74"/>
      <c r="G219" s="2" t="e">
        <f t="shared" si="13"/>
        <v>#DIV/0!</v>
      </c>
      <c r="H219" s="3" t="e">
        <f t="shared" si="14"/>
        <v>#DIV/0!</v>
      </c>
      <c r="I219" s="4" t="e">
        <f t="shared" si="15"/>
        <v>#DIV/0!</v>
      </c>
    </row>
    <row r="220" spans="1:9" x14ac:dyDescent="0.2">
      <c r="A220" s="26" t="str">
        <f>IF('High-Poverty MIDDLE'!E221="yes",'High-Poverty MIDDLE'!A221,"")</f>
        <v/>
      </c>
      <c r="B220" s="75"/>
      <c r="C220" s="74"/>
      <c r="D220" s="2" t="e">
        <f t="shared" si="12"/>
        <v>#DIV/0!</v>
      </c>
      <c r="E220" s="75"/>
      <c r="F220" s="74"/>
      <c r="G220" s="2" t="e">
        <f t="shared" si="13"/>
        <v>#DIV/0!</v>
      </c>
      <c r="H220" s="3" t="e">
        <f t="shared" si="14"/>
        <v>#DIV/0!</v>
      </c>
      <c r="I220" s="4" t="e">
        <f t="shared" si="15"/>
        <v>#DIV/0!</v>
      </c>
    </row>
    <row r="221" spans="1:9" x14ac:dyDescent="0.2">
      <c r="A221" s="26" t="str">
        <f>IF('High-Poverty MIDDLE'!E222="yes",'High-Poverty MIDDLE'!A222,"")</f>
        <v/>
      </c>
      <c r="B221" s="75"/>
      <c r="C221" s="74"/>
      <c r="D221" s="2" t="e">
        <f t="shared" si="12"/>
        <v>#DIV/0!</v>
      </c>
      <c r="E221" s="75"/>
      <c r="F221" s="74"/>
      <c r="G221" s="2" t="e">
        <f t="shared" si="13"/>
        <v>#DIV/0!</v>
      </c>
      <c r="H221" s="3" t="e">
        <f t="shared" si="14"/>
        <v>#DIV/0!</v>
      </c>
      <c r="I221" s="4" t="e">
        <f t="shared" si="15"/>
        <v>#DIV/0!</v>
      </c>
    </row>
    <row r="222" spans="1:9" x14ac:dyDescent="0.2">
      <c r="A222" s="26" t="str">
        <f>IF('High-Poverty MIDDLE'!E223="yes",'High-Poverty MIDDLE'!A223,"")</f>
        <v/>
      </c>
      <c r="B222" s="75"/>
      <c r="C222" s="74"/>
      <c r="D222" s="2" t="e">
        <f t="shared" si="12"/>
        <v>#DIV/0!</v>
      </c>
      <c r="E222" s="75"/>
      <c r="F222" s="74"/>
      <c r="G222" s="2" t="e">
        <f t="shared" si="13"/>
        <v>#DIV/0!</v>
      </c>
      <c r="H222" s="3" t="e">
        <f t="shared" si="14"/>
        <v>#DIV/0!</v>
      </c>
      <c r="I222" s="4" t="e">
        <f t="shared" si="15"/>
        <v>#DIV/0!</v>
      </c>
    </row>
    <row r="223" spans="1:9" x14ac:dyDescent="0.2">
      <c r="A223" s="26" t="str">
        <f>IF('High-Poverty MIDDLE'!E224="yes",'High-Poverty MIDDLE'!A224,"")</f>
        <v/>
      </c>
      <c r="B223" s="75"/>
      <c r="C223" s="74"/>
      <c r="D223" s="2" t="e">
        <f t="shared" si="12"/>
        <v>#DIV/0!</v>
      </c>
      <c r="E223" s="75"/>
      <c r="F223" s="74"/>
      <c r="G223" s="2" t="e">
        <f t="shared" si="13"/>
        <v>#DIV/0!</v>
      </c>
      <c r="H223" s="3" t="e">
        <f t="shared" si="14"/>
        <v>#DIV/0!</v>
      </c>
      <c r="I223" s="4" t="e">
        <f t="shared" si="15"/>
        <v>#DIV/0!</v>
      </c>
    </row>
    <row r="224" spans="1:9" x14ac:dyDescent="0.2">
      <c r="A224" s="26" t="str">
        <f>IF('High-Poverty MIDDLE'!E225="yes",'High-Poverty MIDDLE'!A225,"")</f>
        <v/>
      </c>
      <c r="B224" s="75"/>
      <c r="C224" s="74"/>
      <c r="D224" s="2" t="e">
        <f t="shared" si="12"/>
        <v>#DIV/0!</v>
      </c>
      <c r="E224" s="75"/>
      <c r="F224" s="74"/>
      <c r="G224" s="2" t="e">
        <f t="shared" si="13"/>
        <v>#DIV/0!</v>
      </c>
      <c r="H224" s="3" t="e">
        <f t="shared" si="14"/>
        <v>#DIV/0!</v>
      </c>
      <c r="I224" s="4" t="e">
        <f t="shared" si="15"/>
        <v>#DIV/0!</v>
      </c>
    </row>
    <row r="225" spans="1:9" x14ac:dyDescent="0.2">
      <c r="A225" s="26" t="str">
        <f>IF('High-Poverty MIDDLE'!E226="yes",'High-Poverty MIDDLE'!A226,"")</f>
        <v/>
      </c>
      <c r="B225" s="75"/>
      <c r="C225" s="74"/>
      <c r="D225" s="2" t="e">
        <f t="shared" si="12"/>
        <v>#DIV/0!</v>
      </c>
      <c r="E225" s="75"/>
      <c r="F225" s="74"/>
      <c r="G225" s="2" t="e">
        <f t="shared" si="13"/>
        <v>#DIV/0!</v>
      </c>
      <c r="H225" s="3" t="e">
        <f t="shared" si="14"/>
        <v>#DIV/0!</v>
      </c>
      <c r="I225" s="4" t="e">
        <f t="shared" si="15"/>
        <v>#DIV/0!</v>
      </c>
    </row>
    <row r="226" spans="1:9" x14ac:dyDescent="0.2">
      <c r="A226" s="26" t="str">
        <f>IF('High-Poverty MIDDLE'!E227="yes",'High-Poverty MIDDLE'!A227,"")</f>
        <v/>
      </c>
      <c r="B226" s="75"/>
      <c r="C226" s="74"/>
      <c r="D226" s="2" t="e">
        <f t="shared" si="12"/>
        <v>#DIV/0!</v>
      </c>
      <c r="E226" s="75"/>
      <c r="F226" s="74"/>
      <c r="G226" s="2" t="e">
        <f t="shared" si="13"/>
        <v>#DIV/0!</v>
      </c>
      <c r="H226" s="3" t="e">
        <f t="shared" si="14"/>
        <v>#DIV/0!</v>
      </c>
      <c r="I226" s="4" t="e">
        <f t="shared" si="15"/>
        <v>#DIV/0!</v>
      </c>
    </row>
    <row r="227" spans="1:9" x14ac:dyDescent="0.2">
      <c r="A227" s="26" t="str">
        <f>IF('High-Poverty MIDDLE'!E228="yes",'High-Poverty MIDDLE'!A228,"")</f>
        <v/>
      </c>
      <c r="B227" s="75"/>
      <c r="C227" s="74"/>
      <c r="D227" s="2" t="e">
        <f t="shared" si="12"/>
        <v>#DIV/0!</v>
      </c>
      <c r="E227" s="75"/>
      <c r="F227" s="74"/>
      <c r="G227" s="2" t="e">
        <f t="shared" si="13"/>
        <v>#DIV/0!</v>
      </c>
      <c r="H227" s="3" t="e">
        <f t="shared" si="14"/>
        <v>#DIV/0!</v>
      </c>
      <c r="I227" s="4" t="e">
        <f t="shared" si="15"/>
        <v>#DIV/0!</v>
      </c>
    </row>
    <row r="228" spans="1:9" x14ac:dyDescent="0.2">
      <c r="A228" s="26" t="str">
        <f>IF('High-Poverty MIDDLE'!E229="yes",'High-Poverty MIDDLE'!A229,"")</f>
        <v/>
      </c>
      <c r="B228" s="75"/>
      <c r="C228" s="74"/>
      <c r="D228" s="2" t="e">
        <f t="shared" si="12"/>
        <v>#DIV/0!</v>
      </c>
      <c r="E228" s="75"/>
      <c r="F228" s="74"/>
      <c r="G228" s="2" t="e">
        <f t="shared" si="13"/>
        <v>#DIV/0!</v>
      </c>
      <c r="H228" s="3" t="e">
        <f t="shared" si="14"/>
        <v>#DIV/0!</v>
      </c>
      <c r="I228" s="4" t="e">
        <f t="shared" si="15"/>
        <v>#DIV/0!</v>
      </c>
    </row>
    <row r="229" spans="1:9" x14ac:dyDescent="0.2">
      <c r="A229" s="26" t="str">
        <f>IF('High-Poverty MIDDLE'!E230="yes",'High-Poverty MIDDLE'!A230,"")</f>
        <v/>
      </c>
      <c r="B229" s="75"/>
      <c r="C229" s="74"/>
      <c r="D229" s="2" t="e">
        <f t="shared" si="12"/>
        <v>#DIV/0!</v>
      </c>
      <c r="E229" s="75"/>
      <c r="F229" s="74"/>
      <c r="G229" s="2" t="e">
        <f t="shared" si="13"/>
        <v>#DIV/0!</v>
      </c>
      <c r="H229" s="3" t="e">
        <f t="shared" si="14"/>
        <v>#DIV/0!</v>
      </c>
      <c r="I229" s="4" t="e">
        <f t="shared" si="15"/>
        <v>#DIV/0!</v>
      </c>
    </row>
    <row r="230" spans="1:9" x14ac:dyDescent="0.2">
      <c r="A230" s="26" t="str">
        <f>IF('High-Poverty MIDDLE'!E231="yes",'High-Poverty MIDDLE'!A231,"")</f>
        <v/>
      </c>
      <c r="B230" s="75"/>
      <c r="C230" s="74"/>
      <c r="D230" s="2" t="e">
        <f t="shared" si="12"/>
        <v>#DIV/0!</v>
      </c>
      <c r="E230" s="75"/>
      <c r="F230" s="74"/>
      <c r="G230" s="2" t="e">
        <f t="shared" si="13"/>
        <v>#DIV/0!</v>
      </c>
      <c r="H230" s="3" t="e">
        <f t="shared" si="14"/>
        <v>#DIV/0!</v>
      </c>
      <c r="I230" s="4" t="e">
        <f t="shared" si="15"/>
        <v>#DIV/0!</v>
      </c>
    </row>
    <row r="231" spans="1:9" x14ac:dyDescent="0.2">
      <c r="A231" s="26" t="str">
        <f>IF('High-Poverty MIDDLE'!E232="yes",'High-Poverty MIDDLE'!A232,"")</f>
        <v/>
      </c>
      <c r="B231" s="75"/>
      <c r="C231" s="74"/>
      <c r="D231" s="2" t="e">
        <f t="shared" si="12"/>
        <v>#DIV/0!</v>
      </c>
      <c r="E231" s="75"/>
      <c r="F231" s="74"/>
      <c r="G231" s="2" t="e">
        <f t="shared" si="13"/>
        <v>#DIV/0!</v>
      </c>
      <c r="H231" s="3" t="e">
        <f t="shared" si="14"/>
        <v>#DIV/0!</v>
      </c>
      <c r="I231" s="4" t="e">
        <f t="shared" si="15"/>
        <v>#DIV/0!</v>
      </c>
    </row>
    <row r="232" spans="1:9" x14ac:dyDescent="0.2">
      <c r="A232" s="26" t="str">
        <f>IF('High-Poverty MIDDLE'!E233="yes",'High-Poverty MIDDLE'!A233,"")</f>
        <v/>
      </c>
      <c r="B232" s="75"/>
      <c r="C232" s="74"/>
      <c r="D232" s="2" t="e">
        <f t="shared" si="12"/>
        <v>#DIV/0!</v>
      </c>
      <c r="E232" s="75"/>
      <c r="F232" s="74"/>
      <c r="G232" s="2" t="e">
        <f t="shared" si="13"/>
        <v>#DIV/0!</v>
      </c>
      <c r="H232" s="3" t="e">
        <f t="shared" si="14"/>
        <v>#DIV/0!</v>
      </c>
      <c r="I232" s="4" t="e">
        <f t="shared" si="15"/>
        <v>#DIV/0!</v>
      </c>
    </row>
    <row r="233" spans="1:9" x14ac:dyDescent="0.2">
      <c r="A233" s="26" t="str">
        <f>IF('High-Poverty MIDDLE'!E234="yes",'High-Poverty MIDDLE'!A234,"")</f>
        <v/>
      </c>
      <c r="B233" s="75"/>
      <c r="C233" s="74"/>
      <c r="D233" s="2" t="e">
        <f t="shared" si="12"/>
        <v>#DIV/0!</v>
      </c>
      <c r="E233" s="75"/>
      <c r="F233" s="74"/>
      <c r="G233" s="2" t="e">
        <f t="shared" si="13"/>
        <v>#DIV/0!</v>
      </c>
      <c r="H233" s="3" t="e">
        <f t="shared" si="14"/>
        <v>#DIV/0!</v>
      </c>
      <c r="I233" s="4" t="e">
        <f t="shared" si="15"/>
        <v>#DIV/0!</v>
      </c>
    </row>
    <row r="234" spans="1:9" x14ac:dyDescent="0.2">
      <c r="A234" s="26" t="str">
        <f>IF('High-Poverty MIDDLE'!E235="yes",'High-Poverty MIDDLE'!A235,"")</f>
        <v/>
      </c>
      <c r="B234" s="75"/>
      <c r="C234" s="74"/>
      <c r="D234" s="2" t="e">
        <f t="shared" si="12"/>
        <v>#DIV/0!</v>
      </c>
      <c r="E234" s="75"/>
      <c r="F234" s="74"/>
      <c r="G234" s="2" t="e">
        <f t="shared" si="13"/>
        <v>#DIV/0!</v>
      </c>
      <c r="H234" s="3" t="e">
        <f t="shared" si="14"/>
        <v>#DIV/0!</v>
      </c>
      <c r="I234" s="4" t="e">
        <f t="shared" si="15"/>
        <v>#DIV/0!</v>
      </c>
    </row>
    <row r="235" spans="1:9" x14ac:dyDescent="0.2">
      <c r="A235" s="26" t="str">
        <f>IF('High-Poverty MIDDLE'!E236="yes",'High-Poverty MIDDLE'!A236,"")</f>
        <v/>
      </c>
      <c r="B235" s="75"/>
      <c r="C235" s="74"/>
      <c r="D235" s="2" t="e">
        <f t="shared" si="12"/>
        <v>#DIV/0!</v>
      </c>
      <c r="E235" s="75"/>
      <c r="F235" s="74"/>
      <c r="G235" s="2" t="e">
        <f t="shared" si="13"/>
        <v>#DIV/0!</v>
      </c>
      <c r="H235" s="3" t="e">
        <f t="shared" si="14"/>
        <v>#DIV/0!</v>
      </c>
      <c r="I235" s="4" t="e">
        <f t="shared" si="15"/>
        <v>#DIV/0!</v>
      </c>
    </row>
    <row r="236" spans="1:9" x14ac:dyDescent="0.2">
      <c r="A236" s="26" t="str">
        <f>IF('High-Poverty MIDDLE'!E237="yes",'High-Poverty MIDDLE'!A237,"")</f>
        <v/>
      </c>
      <c r="B236" s="75"/>
      <c r="C236" s="74"/>
      <c r="D236" s="2" t="e">
        <f t="shared" si="12"/>
        <v>#DIV/0!</v>
      </c>
      <c r="E236" s="75"/>
      <c r="F236" s="74"/>
      <c r="G236" s="2" t="e">
        <f t="shared" si="13"/>
        <v>#DIV/0!</v>
      </c>
      <c r="H236" s="3" t="e">
        <f t="shared" si="14"/>
        <v>#DIV/0!</v>
      </c>
      <c r="I236" s="4" t="e">
        <f t="shared" si="15"/>
        <v>#DIV/0!</v>
      </c>
    </row>
    <row r="237" spans="1:9" x14ac:dyDescent="0.2">
      <c r="A237" s="26" t="str">
        <f>IF('High-Poverty MIDDLE'!E238="yes",'High-Poverty MIDDLE'!A238,"")</f>
        <v/>
      </c>
      <c r="B237" s="75"/>
      <c r="C237" s="74"/>
      <c r="D237" s="2" t="e">
        <f t="shared" si="12"/>
        <v>#DIV/0!</v>
      </c>
      <c r="E237" s="75"/>
      <c r="F237" s="74"/>
      <c r="G237" s="2" t="e">
        <f t="shared" si="13"/>
        <v>#DIV/0!</v>
      </c>
      <c r="H237" s="3" t="e">
        <f t="shared" si="14"/>
        <v>#DIV/0!</v>
      </c>
      <c r="I237" s="4" t="e">
        <f t="shared" si="15"/>
        <v>#DIV/0!</v>
      </c>
    </row>
    <row r="238" spans="1:9" x14ac:dyDescent="0.2">
      <c r="A238" s="26" t="str">
        <f>IF('High-Poverty MIDDLE'!E239="yes",'High-Poverty MIDDLE'!A239,"")</f>
        <v/>
      </c>
      <c r="B238" s="75"/>
      <c r="C238" s="74"/>
      <c r="D238" s="2" t="e">
        <f t="shared" si="12"/>
        <v>#DIV/0!</v>
      </c>
      <c r="E238" s="75"/>
      <c r="F238" s="74"/>
      <c r="G238" s="2" t="e">
        <f t="shared" si="13"/>
        <v>#DIV/0!</v>
      </c>
      <c r="H238" s="3" t="e">
        <f t="shared" si="14"/>
        <v>#DIV/0!</v>
      </c>
      <c r="I238" s="4" t="e">
        <f t="shared" si="15"/>
        <v>#DIV/0!</v>
      </c>
    </row>
    <row r="239" spans="1:9" x14ac:dyDescent="0.2">
      <c r="A239" s="26" t="str">
        <f>IF('High-Poverty MIDDLE'!E240="yes",'High-Poverty MIDDLE'!A240,"")</f>
        <v/>
      </c>
      <c r="B239" s="75"/>
      <c r="C239" s="74"/>
      <c r="D239" s="2" t="e">
        <f t="shared" si="12"/>
        <v>#DIV/0!</v>
      </c>
      <c r="E239" s="75"/>
      <c r="F239" s="74"/>
      <c r="G239" s="2" t="e">
        <f t="shared" si="13"/>
        <v>#DIV/0!</v>
      </c>
      <c r="H239" s="3" t="e">
        <f t="shared" si="14"/>
        <v>#DIV/0!</v>
      </c>
      <c r="I239" s="4" t="e">
        <f t="shared" si="15"/>
        <v>#DIV/0!</v>
      </c>
    </row>
    <row r="240" spans="1:9" x14ac:dyDescent="0.2">
      <c r="A240" s="26" t="str">
        <f>IF('High-Poverty MIDDLE'!E241="yes",'High-Poverty MIDDLE'!A241,"")</f>
        <v/>
      </c>
      <c r="B240" s="75"/>
      <c r="C240" s="74"/>
      <c r="D240" s="2" t="e">
        <f t="shared" si="12"/>
        <v>#DIV/0!</v>
      </c>
      <c r="E240" s="75"/>
      <c r="F240" s="74"/>
      <c r="G240" s="2" t="e">
        <f t="shared" si="13"/>
        <v>#DIV/0!</v>
      </c>
      <c r="H240" s="3" t="e">
        <f t="shared" si="14"/>
        <v>#DIV/0!</v>
      </c>
      <c r="I240" s="4" t="e">
        <f t="shared" si="15"/>
        <v>#DIV/0!</v>
      </c>
    </row>
    <row r="241" spans="1:9" x14ac:dyDescent="0.2">
      <c r="A241" s="26" t="str">
        <f>IF('High-Poverty MIDDLE'!E242="yes",'High-Poverty MIDDLE'!A242,"")</f>
        <v/>
      </c>
      <c r="B241" s="75"/>
      <c r="C241" s="74"/>
      <c r="D241" s="2" t="e">
        <f t="shared" si="12"/>
        <v>#DIV/0!</v>
      </c>
      <c r="E241" s="75"/>
      <c r="F241" s="74"/>
      <c r="G241" s="2" t="e">
        <f t="shared" si="13"/>
        <v>#DIV/0!</v>
      </c>
      <c r="H241" s="3" t="e">
        <f t="shared" si="14"/>
        <v>#DIV/0!</v>
      </c>
      <c r="I241" s="4" t="e">
        <f t="shared" si="15"/>
        <v>#DIV/0!</v>
      </c>
    </row>
    <row r="242" spans="1:9" x14ac:dyDescent="0.2">
      <c r="A242" s="26" t="str">
        <f>IF('High-Poverty MIDDLE'!E243="yes",'High-Poverty MIDDLE'!A243,"")</f>
        <v/>
      </c>
      <c r="B242" s="75"/>
      <c r="C242" s="74"/>
      <c r="D242" s="2" t="e">
        <f t="shared" si="12"/>
        <v>#DIV/0!</v>
      </c>
      <c r="E242" s="75"/>
      <c r="F242" s="74"/>
      <c r="G242" s="2" t="e">
        <f t="shared" si="13"/>
        <v>#DIV/0!</v>
      </c>
      <c r="H242" s="3" t="e">
        <f t="shared" si="14"/>
        <v>#DIV/0!</v>
      </c>
      <c r="I242" s="4" t="e">
        <f t="shared" si="15"/>
        <v>#DIV/0!</v>
      </c>
    </row>
    <row r="243" spans="1:9" x14ac:dyDescent="0.2">
      <c r="A243" s="26" t="str">
        <f>IF('High-Poverty MIDDLE'!E244="yes",'High-Poverty MIDDLE'!A244,"")</f>
        <v/>
      </c>
      <c r="B243" s="75"/>
      <c r="C243" s="74"/>
      <c r="D243" s="2" t="e">
        <f t="shared" si="12"/>
        <v>#DIV/0!</v>
      </c>
      <c r="E243" s="75"/>
      <c r="F243" s="74"/>
      <c r="G243" s="2" t="e">
        <f t="shared" si="13"/>
        <v>#DIV/0!</v>
      </c>
      <c r="H243" s="3" t="e">
        <f t="shared" si="14"/>
        <v>#DIV/0!</v>
      </c>
      <c r="I243" s="4" t="e">
        <f t="shared" si="15"/>
        <v>#DIV/0!</v>
      </c>
    </row>
    <row r="244" spans="1:9" x14ac:dyDescent="0.2">
      <c r="A244" s="26" t="str">
        <f>IF('High-Poverty MIDDLE'!E245="yes",'High-Poverty MIDDLE'!A245,"")</f>
        <v/>
      </c>
      <c r="B244" s="75"/>
      <c r="C244" s="74"/>
      <c r="D244" s="2" t="e">
        <f t="shared" si="12"/>
        <v>#DIV/0!</v>
      </c>
      <c r="E244" s="75"/>
      <c r="F244" s="74"/>
      <c r="G244" s="2" t="e">
        <f t="shared" si="13"/>
        <v>#DIV/0!</v>
      </c>
      <c r="H244" s="3" t="e">
        <f t="shared" si="14"/>
        <v>#DIV/0!</v>
      </c>
      <c r="I244" s="4" t="e">
        <f t="shared" si="15"/>
        <v>#DIV/0!</v>
      </c>
    </row>
    <row r="245" spans="1:9" x14ac:dyDescent="0.2">
      <c r="A245" s="26" t="str">
        <f>IF('High-Poverty MIDDLE'!E246="yes",'High-Poverty MIDDLE'!A246,"")</f>
        <v/>
      </c>
      <c r="B245" s="75"/>
      <c r="C245" s="74"/>
      <c r="D245" s="2" t="e">
        <f t="shared" si="12"/>
        <v>#DIV/0!</v>
      </c>
      <c r="E245" s="75"/>
      <c r="F245" s="74"/>
      <c r="G245" s="2" t="e">
        <f t="shared" si="13"/>
        <v>#DIV/0!</v>
      </c>
      <c r="H245" s="3" t="e">
        <f t="shared" si="14"/>
        <v>#DIV/0!</v>
      </c>
      <c r="I245" s="4" t="e">
        <f t="shared" si="15"/>
        <v>#DIV/0!</v>
      </c>
    </row>
    <row r="246" spans="1:9" x14ac:dyDescent="0.2">
      <c r="A246" s="26" t="str">
        <f>IF('High-Poverty MIDDLE'!E247="yes",'High-Poverty MIDDLE'!A247,"")</f>
        <v/>
      </c>
      <c r="B246" s="75"/>
      <c r="C246" s="74"/>
      <c r="D246" s="2" t="e">
        <f t="shared" si="12"/>
        <v>#DIV/0!</v>
      </c>
      <c r="E246" s="75"/>
      <c r="F246" s="74"/>
      <c r="G246" s="2" t="e">
        <f t="shared" si="13"/>
        <v>#DIV/0!</v>
      </c>
      <c r="H246" s="3" t="e">
        <f t="shared" si="14"/>
        <v>#DIV/0!</v>
      </c>
      <c r="I246" s="4" t="e">
        <f t="shared" si="15"/>
        <v>#DIV/0!</v>
      </c>
    </row>
    <row r="247" spans="1:9" x14ac:dyDescent="0.2">
      <c r="A247" s="26" t="str">
        <f>IF('High-Poverty MIDDLE'!E248="yes",'High-Poverty MIDDLE'!A248,"")</f>
        <v/>
      </c>
      <c r="B247" s="75"/>
      <c r="C247" s="74"/>
      <c r="D247" s="2" t="e">
        <f t="shared" si="12"/>
        <v>#DIV/0!</v>
      </c>
      <c r="E247" s="75"/>
      <c r="F247" s="74"/>
      <c r="G247" s="2" t="e">
        <f t="shared" si="13"/>
        <v>#DIV/0!</v>
      </c>
      <c r="H247" s="3" t="e">
        <f t="shared" si="14"/>
        <v>#DIV/0!</v>
      </c>
      <c r="I247" s="4" t="e">
        <f t="shared" si="15"/>
        <v>#DIV/0!</v>
      </c>
    </row>
    <row r="248" spans="1:9" x14ac:dyDescent="0.2">
      <c r="A248" s="26" t="str">
        <f>IF('High-Poverty MIDDLE'!E249="yes",'High-Poverty MIDDLE'!A249,"")</f>
        <v/>
      </c>
      <c r="B248" s="75"/>
      <c r="C248" s="74"/>
      <c r="D248" s="2" t="e">
        <f t="shared" si="12"/>
        <v>#DIV/0!</v>
      </c>
      <c r="E248" s="75"/>
      <c r="F248" s="74"/>
      <c r="G248" s="2" t="e">
        <f t="shared" si="13"/>
        <v>#DIV/0!</v>
      </c>
      <c r="H248" s="3" t="e">
        <f t="shared" si="14"/>
        <v>#DIV/0!</v>
      </c>
      <c r="I248" s="4" t="e">
        <f t="shared" si="15"/>
        <v>#DIV/0!</v>
      </c>
    </row>
    <row r="249" spans="1:9" x14ac:dyDescent="0.2">
      <c r="A249" s="26" t="str">
        <f>IF('High-Poverty MIDDLE'!E250="yes",'High-Poverty MIDDLE'!A250,"")</f>
        <v/>
      </c>
      <c r="B249" s="75"/>
      <c r="C249" s="74"/>
      <c r="D249" s="2" t="e">
        <f t="shared" si="12"/>
        <v>#DIV/0!</v>
      </c>
      <c r="E249" s="75"/>
      <c r="F249" s="74"/>
      <c r="G249" s="2" t="e">
        <f t="shared" si="13"/>
        <v>#DIV/0!</v>
      </c>
      <c r="H249" s="3" t="e">
        <f t="shared" si="14"/>
        <v>#DIV/0!</v>
      </c>
      <c r="I249" s="4" t="e">
        <f t="shared" si="15"/>
        <v>#DIV/0!</v>
      </c>
    </row>
    <row r="250" spans="1:9" x14ac:dyDescent="0.2">
      <c r="A250" s="26" t="str">
        <f>IF('High-Poverty MIDDLE'!E251="yes",'High-Poverty MIDDLE'!A251,"")</f>
        <v/>
      </c>
      <c r="B250" s="75"/>
      <c r="C250" s="74"/>
      <c r="D250" s="2" t="e">
        <f t="shared" si="12"/>
        <v>#DIV/0!</v>
      </c>
      <c r="E250" s="75"/>
      <c r="F250" s="74"/>
      <c r="G250" s="2" t="e">
        <f t="shared" si="13"/>
        <v>#DIV/0!</v>
      </c>
      <c r="H250" s="3" t="e">
        <f t="shared" si="14"/>
        <v>#DIV/0!</v>
      </c>
      <c r="I250" s="4" t="e">
        <f t="shared" si="15"/>
        <v>#DIV/0!</v>
      </c>
    </row>
    <row r="251" spans="1:9" x14ac:dyDescent="0.2">
      <c r="A251" s="26" t="str">
        <f>IF('High-Poverty MIDDLE'!E252="yes",'High-Poverty MIDDLE'!A252,"")</f>
        <v/>
      </c>
      <c r="B251" s="75"/>
      <c r="C251" s="74"/>
      <c r="D251" s="2" t="e">
        <f t="shared" si="12"/>
        <v>#DIV/0!</v>
      </c>
      <c r="E251" s="75"/>
      <c r="F251" s="74"/>
      <c r="G251" s="2" t="e">
        <f t="shared" si="13"/>
        <v>#DIV/0!</v>
      </c>
      <c r="H251" s="3" t="e">
        <f t="shared" si="14"/>
        <v>#DIV/0!</v>
      </c>
      <c r="I251" s="4" t="e">
        <f t="shared" si="15"/>
        <v>#DIV/0!</v>
      </c>
    </row>
    <row r="252" spans="1:9" x14ac:dyDescent="0.2">
      <c r="A252" s="26" t="str">
        <f>IF('High-Poverty MIDDLE'!E253="yes",'High-Poverty MIDDLE'!A253,"")</f>
        <v/>
      </c>
      <c r="B252" s="75"/>
      <c r="C252" s="74"/>
      <c r="D252" s="2" t="e">
        <f t="shared" si="12"/>
        <v>#DIV/0!</v>
      </c>
      <c r="E252" s="75"/>
      <c r="F252" s="74"/>
      <c r="G252" s="2" t="e">
        <f t="shared" si="13"/>
        <v>#DIV/0!</v>
      </c>
      <c r="H252" s="3" t="e">
        <f t="shared" si="14"/>
        <v>#DIV/0!</v>
      </c>
      <c r="I252" s="4" t="e">
        <f t="shared" si="15"/>
        <v>#DIV/0!</v>
      </c>
    </row>
    <row r="253" spans="1:9" x14ac:dyDescent="0.2">
      <c r="A253" s="26" t="str">
        <f>IF('High-Poverty MIDDLE'!E254="yes",'High-Poverty MIDDLE'!A254,"")</f>
        <v/>
      </c>
      <c r="B253" s="75"/>
      <c r="C253" s="74"/>
      <c r="D253" s="2" t="e">
        <f t="shared" si="12"/>
        <v>#DIV/0!</v>
      </c>
      <c r="E253" s="75"/>
      <c r="F253" s="74"/>
      <c r="G253" s="2" t="e">
        <f t="shared" si="13"/>
        <v>#DIV/0!</v>
      </c>
      <c r="H253" s="3" t="e">
        <f t="shared" si="14"/>
        <v>#DIV/0!</v>
      </c>
      <c r="I253" s="4" t="e">
        <f t="shared" si="15"/>
        <v>#DIV/0!</v>
      </c>
    </row>
    <row r="254" spans="1:9" x14ac:dyDescent="0.2">
      <c r="A254" s="26" t="str">
        <f>IF('High-Poverty MIDDLE'!E255="yes",'High-Poverty MIDDLE'!A255,"")</f>
        <v/>
      </c>
      <c r="B254" s="75"/>
      <c r="C254" s="74"/>
      <c r="D254" s="2" t="e">
        <f t="shared" si="12"/>
        <v>#DIV/0!</v>
      </c>
      <c r="E254" s="75"/>
      <c r="F254" s="74"/>
      <c r="G254" s="2" t="e">
        <f t="shared" si="13"/>
        <v>#DIV/0!</v>
      </c>
      <c r="H254" s="3" t="e">
        <f t="shared" si="14"/>
        <v>#DIV/0!</v>
      </c>
      <c r="I254" s="4" t="e">
        <f t="shared" si="15"/>
        <v>#DIV/0!</v>
      </c>
    </row>
    <row r="255" spans="1:9" x14ac:dyDescent="0.2">
      <c r="A255" s="26" t="str">
        <f>IF('High-Poverty MIDDLE'!E256="yes",'High-Poverty MIDDLE'!A256,"")</f>
        <v/>
      </c>
      <c r="B255" s="75"/>
      <c r="C255" s="74"/>
      <c r="D255" s="2" t="e">
        <f t="shared" si="12"/>
        <v>#DIV/0!</v>
      </c>
      <c r="E255" s="75"/>
      <c r="F255" s="74"/>
      <c r="G255" s="2" t="e">
        <f t="shared" si="13"/>
        <v>#DIV/0!</v>
      </c>
      <c r="H255" s="3" t="e">
        <f t="shared" si="14"/>
        <v>#DIV/0!</v>
      </c>
      <c r="I255" s="4" t="e">
        <f t="shared" si="15"/>
        <v>#DIV/0!</v>
      </c>
    </row>
    <row r="256" spans="1:9" x14ac:dyDescent="0.2">
      <c r="A256" s="26" t="str">
        <f>IF('High-Poverty MIDDLE'!E257="yes",'High-Poverty MIDDLE'!A257,"")</f>
        <v/>
      </c>
      <c r="B256" s="75"/>
      <c r="C256" s="74"/>
      <c r="D256" s="2" t="e">
        <f t="shared" si="12"/>
        <v>#DIV/0!</v>
      </c>
      <c r="E256" s="75"/>
      <c r="F256" s="74"/>
      <c r="G256" s="2" t="e">
        <f t="shared" si="13"/>
        <v>#DIV/0!</v>
      </c>
      <c r="H256" s="3" t="e">
        <f t="shared" si="14"/>
        <v>#DIV/0!</v>
      </c>
      <c r="I256" s="4" t="e">
        <f t="shared" si="15"/>
        <v>#DIV/0!</v>
      </c>
    </row>
    <row r="257" spans="1:9" x14ac:dyDescent="0.2">
      <c r="A257" s="26" t="str">
        <f>IF('High-Poverty MIDDLE'!E258="yes",'High-Poverty MIDDLE'!A258,"")</f>
        <v/>
      </c>
      <c r="B257" s="75"/>
      <c r="C257" s="74"/>
      <c r="D257" s="2" t="e">
        <f t="shared" si="12"/>
        <v>#DIV/0!</v>
      </c>
      <c r="E257" s="75"/>
      <c r="F257" s="74"/>
      <c r="G257" s="2" t="e">
        <f t="shared" si="13"/>
        <v>#DIV/0!</v>
      </c>
      <c r="H257" s="3" t="e">
        <f t="shared" si="14"/>
        <v>#DIV/0!</v>
      </c>
      <c r="I257" s="4" t="e">
        <f t="shared" si="15"/>
        <v>#DIV/0!</v>
      </c>
    </row>
    <row r="258" spans="1:9" x14ac:dyDescent="0.2">
      <c r="A258" s="26" t="str">
        <f>IF('High-Poverty MIDDLE'!E259="yes",'High-Poverty MIDDLE'!A259,"")</f>
        <v/>
      </c>
      <c r="B258" s="75"/>
      <c r="C258" s="74"/>
      <c r="D258" s="2" t="e">
        <f t="shared" si="12"/>
        <v>#DIV/0!</v>
      </c>
      <c r="E258" s="75"/>
      <c r="F258" s="74"/>
      <c r="G258" s="2" t="e">
        <f t="shared" si="13"/>
        <v>#DIV/0!</v>
      </c>
      <c r="H258" s="3" t="e">
        <f t="shared" si="14"/>
        <v>#DIV/0!</v>
      </c>
      <c r="I258" s="4" t="e">
        <f t="shared" si="15"/>
        <v>#DIV/0!</v>
      </c>
    </row>
    <row r="259" spans="1:9" x14ac:dyDescent="0.2">
      <c r="A259" s="26" t="str">
        <f>IF('High-Poverty MIDDLE'!E260="yes",'High-Poverty MIDDLE'!A260,"")</f>
        <v/>
      </c>
      <c r="B259" s="75"/>
      <c r="C259" s="74"/>
      <c r="D259" s="2" t="e">
        <f t="shared" si="12"/>
        <v>#DIV/0!</v>
      </c>
      <c r="E259" s="75"/>
      <c r="F259" s="74"/>
      <c r="G259" s="2" t="e">
        <f t="shared" si="13"/>
        <v>#DIV/0!</v>
      </c>
      <c r="H259" s="3" t="e">
        <f t="shared" si="14"/>
        <v>#DIV/0!</v>
      </c>
      <c r="I259" s="4" t="e">
        <f t="shared" si="15"/>
        <v>#DIV/0!</v>
      </c>
    </row>
    <row r="260" spans="1:9" x14ac:dyDescent="0.2">
      <c r="A260" s="26" t="str">
        <f>IF('High-Poverty MIDDLE'!E261="yes",'High-Poverty MIDDLE'!A261,"")</f>
        <v/>
      </c>
      <c r="B260" s="75"/>
      <c r="C260" s="74"/>
      <c r="D260" s="2" t="e">
        <f t="shared" si="12"/>
        <v>#DIV/0!</v>
      </c>
      <c r="E260" s="75"/>
      <c r="F260" s="74"/>
      <c r="G260" s="2" t="e">
        <f t="shared" si="13"/>
        <v>#DIV/0!</v>
      </c>
      <c r="H260" s="3" t="e">
        <f t="shared" si="14"/>
        <v>#DIV/0!</v>
      </c>
      <c r="I260" s="4" t="e">
        <f t="shared" si="15"/>
        <v>#DIV/0!</v>
      </c>
    </row>
    <row r="261" spans="1:9" x14ac:dyDescent="0.2">
      <c r="A261" s="26" t="str">
        <f>IF('High-Poverty MIDDLE'!E262="yes",'High-Poverty MIDDLE'!A262,"")</f>
        <v/>
      </c>
      <c r="B261" s="75"/>
      <c r="C261" s="74"/>
      <c r="D261" s="2" t="e">
        <f t="shared" si="12"/>
        <v>#DIV/0!</v>
      </c>
      <c r="E261" s="75"/>
      <c r="F261" s="74"/>
      <c r="G261" s="2" t="e">
        <f t="shared" si="13"/>
        <v>#DIV/0!</v>
      </c>
      <c r="H261" s="3" t="e">
        <f t="shared" si="14"/>
        <v>#DIV/0!</v>
      </c>
      <c r="I261" s="4" t="e">
        <f t="shared" si="15"/>
        <v>#DIV/0!</v>
      </c>
    </row>
    <row r="262" spans="1:9" x14ac:dyDescent="0.2">
      <c r="A262" s="26" t="str">
        <f>IF('High-Poverty MIDDLE'!E263="yes",'High-Poverty MIDDLE'!A263,"")</f>
        <v/>
      </c>
      <c r="B262" s="75"/>
      <c r="C262" s="74"/>
      <c r="D262" s="2" t="e">
        <f t="shared" si="12"/>
        <v>#DIV/0!</v>
      </c>
      <c r="E262" s="75"/>
      <c r="F262" s="74"/>
      <c r="G262" s="2" t="e">
        <f t="shared" si="13"/>
        <v>#DIV/0!</v>
      </c>
      <c r="H262" s="3" t="e">
        <f t="shared" si="14"/>
        <v>#DIV/0!</v>
      </c>
      <c r="I262" s="4" t="e">
        <f t="shared" si="15"/>
        <v>#DIV/0!</v>
      </c>
    </row>
    <row r="263" spans="1:9" x14ac:dyDescent="0.2">
      <c r="A263" s="26" t="str">
        <f>IF('High-Poverty MIDDLE'!E264="yes",'High-Poverty MIDDLE'!A264,"")</f>
        <v/>
      </c>
      <c r="B263" s="75"/>
      <c r="C263" s="74"/>
      <c r="D263" s="2" t="e">
        <f t="shared" si="12"/>
        <v>#DIV/0!</v>
      </c>
      <c r="E263" s="75"/>
      <c r="F263" s="74"/>
      <c r="G263" s="2" t="e">
        <f t="shared" si="13"/>
        <v>#DIV/0!</v>
      </c>
      <c r="H263" s="3" t="e">
        <f t="shared" si="14"/>
        <v>#DIV/0!</v>
      </c>
      <c r="I263" s="4" t="e">
        <f t="shared" si="15"/>
        <v>#DIV/0!</v>
      </c>
    </row>
    <row r="264" spans="1:9" x14ac:dyDescent="0.2">
      <c r="A264" s="26" t="str">
        <f>IF('High-Poverty MIDDLE'!E265="yes",'High-Poverty MIDDLE'!A265,"")</f>
        <v/>
      </c>
      <c r="B264" s="75"/>
      <c r="C264" s="74"/>
      <c r="D264" s="2" t="e">
        <f t="shared" si="12"/>
        <v>#DIV/0!</v>
      </c>
      <c r="E264" s="75"/>
      <c r="F264" s="74"/>
      <c r="G264" s="2" t="e">
        <f t="shared" si="13"/>
        <v>#DIV/0!</v>
      </c>
      <c r="H264" s="3" t="e">
        <f t="shared" si="14"/>
        <v>#DIV/0!</v>
      </c>
      <c r="I264" s="4" t="e">
        <f t="shared" si="15"/>
        <v>#DIV/0!</v>
      </c>
    </row>
    <row r="265" spans="1:9" x14ac:dyDescent="0.2">
      <c r="A265" s="26" t="str">
        <f>IF('High-Poverty MIDDLE'!E266="yes",'High-Poverty MIDDLE'!A266,"")</f>
        <v/>
      </c>
      <c r="B265" s="75"/>
      <c r="C265" s="74"/>
      <c r="D265" s="2" t="e">
        <f t="shared" ref="D265:D270" si="16">B265/C265</f>
        <v>#DIV/0!</v>
      </c>
      <c r="E265" s="75"/>
      <c r="F265" s="74"/>
      <c r="G265" s="2" t="e">
        <f t="shared" ref="G265:G270" si="17">E265/F265</f>
        <v>#DIV/0!</v>
      </c>
      <c r="H265" s="3" t="e">
        <f t="shared" ref="H265:H270" si="18">IF(G265&gt;D265,G265-D265,0)</f>
        <v>#DIV/0!</v>
      </c>
      <c r="I265" s="4" t="e">
        <f t="shared" ref="I265:I270" si="19">IF(H265&lt;0.01,"Yes","No")</f>
        <v>#DIV/0!</v>
      </c>
    </row>
    <row r="266" spans="1:9" x14ac:dyDescent="0.2">
      <c r="A266" s="26" t="str">
        <f>IF('High-Poverty MIDDLE'!E267="yes",'High-Poverty MIDDLE'!A267,"")</f>
        <v/>
      </c>
      <c r="B266" s="75"/>
      <c r="C266" s="74"/>
      <c r="D266" s="2" t="e">
        <f t="shared" si="16"/>
        <v>#DIV/0!</v>
      </c>
      <c r="E266" s="75"/>
      <c r="F266" s="74"/>
      <c r="G266" s="2" t="e">
        <f t="shared" si="17"/>
        <v>#DIV/0!</v>
      </c>
      <c r="H266" s="3" t="e">
        <f t="shared" si="18"/>
        <v>#DIV/0!</v>
      </c>
      <c r="I266" s="4" t="e">
        <f t="shared" si="19"/>
        <v>#DIV/0!</v>
      </c>
    </row>
    <row r="267" spans="1:9" x14ac:dyDescent="0.2">
      <c r="A267" s="26" t="str">
        <f>IF('High-Poverty MIDDLE'!E268="yes",'High-Poverty MIDDLE'!A268,"")</f>
        <v/>
      </c>
      <c r="B267" s="75"/>
      <c r="C267" s="74"/>
      <c r="D267" s="2" t="e">
        <f t="shared" si="16"/>
        <v>#DIV/0!</v>
      </c>
      <c r="E267" s="75"/>
      <c r="F267" s="74"/>
      <c r="G267" s="2" t="e">
        <f t="shared" si="17"/>
        <v>#DIV/0!</v>
      </c>
      <c r="H267" s="3" t="e">
        <f t="shared" si="18"/>
        <v>#DIV/0!</v>
      </c>
      <c r="I267" s="4" t="e">
        <f t="shared" si="19"/>
        <v>#DIV/0!</v>
      </c>
    </row>
    <row r="268" spans="1:9" x14ac:dyDescent="0.2">
      <c r="A268" s="26" t="str">
        <f>IF('High-Poverty MIDDLE'!E269="yes",'High-Poverty MIDDLE'!A269,"")</f>
        <v/>
      </c>
      <c r="B268" s="75"/>
      <c r="C268" s="74"/>
      <c r="D268" s="2" t="e">
        <f t="shared" si="16"/>
        <v>#DIV/0!</v>
      </c>
      <c r="E268" s="75"/>
      <c r="F268" s="74"/>
      <c r="G268" s="2" t="e">
        <f t="shared" si="17"/>
        <v>#DIV/0!</v>
      </c>
      <c r="H268" s="3" t="e">
        <f t="shared" si="18"/>
        <v>#DIV/0!</v>
      </c>
      <c r="I268" s="4" t="e">
        <f t="shared" si="19"/>
        <v>#DIV/0!</v>
      </c>
    </row>
    <row r="269" spans="1:9" x14ac:dyDescent="0.2">
      <c r="A269" s="26" t="str">
        <f>IF('High-Poverty MIDDLE'!E270="yes",'High-Poverty MIDDLE'!A270,"")</f>
        <v/>
      </c>
      <c r="B269" s="76"/>
      <c r="C269" s="77"/>
      <c r="D269" s="2" t="e">
        <f t="shared" si="16"/>
        <v>#DIV/0!</v>
      </c>
      <c r="E269" s="76"/>
      <c r="F269" s="77"/>
      <c r="G269" s="2" t="e">
        <f t="shared" si="17"/>
        <v>#DIV/0!</v>
      </c>
      <c r="H269" s="3" t="e">
        <f t="shared" si="18"/>
        <v>#DIV/0!</v>
      </c>
      <c r="I269" s="4" t="e">
        <f t="shared" si="19"/>
        <v>#DIV/0!</v>
      </c>
    </row>
    <row r="270" spans="1:9" ht="13.5" thickBot="1" x14ac:dyDescent="0.25">
      <c r="A270" s="26" t="str">
        <f>IF('High-Poverty MIDDLE'!E270="yes",'High-Poverty MIDDLE'!A270,"")</f>
        <v/>
      </c>
      <c r="B270" s="76"/>
      <c r="C270" s="77"/>
      <c r="D270" s="2" t="e">
        <f t="shared" si="16"/>
        <v>#DIV/0!</v>
      </c>
      <c r="E270" s="76"/>
      <c r="F270" s="77"/>
      <c r="G270" s="2" t="e">
        <f t="shared" si="17"/>
        <v>#DIV/0!</v>
      </c>
      <c r="H270" s="3" t="e">
        <f t="shared" si="18"/>
        <v>#DIV/0!</v>
      </c>
      <c r="I270" s="4" t="e">
        <f t="shared" si="19"/>
        <v>#DIV/0!</v>
      </c>
    </row>
    <row r="271" spans="1:9" x14ac:dyDescent="0.2">
      <c r="A271" s="30" t="str">
        <f>IF('High-Poverty MIDDLE'!E271="yes",'High-Poverty MIDDLE'!A271,"")</f>
        <v/>
      </c>
      <c r="B271" s="30"/>
      <c r="C271" s="9"/>
      <c r="D271" s="9"/>
      <c r="E271" s="30"/>
      <c r="F271" s="9"/>
      <c r="G271" s="9"/>
      <c r="H271" s="9"/>
      <c r="I271" s="17"/>
    </row>
  </sheetData>
  <sheetProtection algorithmName="SHA-512" hashValue="oXhAekGSPxAUcYjT9U7v4Ll8SzTFVDCD+QzYBsy/YvaBt+n/13n2t2/T0vrf9h9u1f/8SxcGhy5u7Ig0Ha8zWg==" saltValue="Zg9LsKLxJTNwxkZRAZbs3w==" spinCount="100000" sheet="1"/>
  <mergeCells count="10">
    <mergeCell ref="B5:C5"/>
    <mergeCell ref="E5:F5"/>
    <mergeCell ref="B6:F6"/>
    <mergeCell ref="A1:I1"/>
    <mergeCell ref="B2:D2"/>
    <mergeCell ref="E2:G2"/>
    <mergeCell ref="B3:C3"/>
    <mergeCell ref="E3:F3"/>
    <mergeCell ref="B4:C4"/>
    <mergeCell ref="E4:F4"/>
  </mergeCells>
  <conditionalFormatting sqref="D3:D4 G3:G4">
    <cfRule type="containsBlanks" dxfId="19" priority="2">
      <formula>LEN(TRIM(D3))=0</formula>
    </cfRule>
  </conditionalFormatting>
  <conditionalFormatting sqref="B8:C8 E8:F8">
    <cfRule type="containsBlanks" dxfId="18" priority="1">
      <formula>LEN(TRIM(B8))=0</formula>
    </cfRule>
  </conditionalFormatting>
  <conditionalFormatting sqref="I8:I270">
    <cfRule type="expression" dxfId="17" priority="9">
      <formula>$H8:$H270&gt;0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B5C3-7F4C-4839-9A9B-9830DF54E517}">
  <sheetPr>
    <tabColor theme="7" tint="-0.249977111117893"/>
  </sheetPr>
  <dimension ref="A1:I270"/>
  <sheetViews>
    <sheetView showGridLines="0" workbookViewId="0">
      <pane xSplit="1" ySplit="7" topLeftCell="B8" activePane="bottomRight" state="frozenSplit"/>
      <selection pane="topRight" activeCell="C1" sqref="C1"/>
      <selection pane="bottomLeft" activeCell="A19" sqref="A19"/>
      <selection pane="bottomRight" activeCell="B9" sqref="B9"/>
    </sheetView>
  </sheetViews>
  <sheetFormatPr defaultRowHeight="15" x14ac:dyDescent="0.25"/>
  <cols>
    <col min="1" max="1" width="46.42578125" customWidth="1"/>
    <col min="2" max="2" width="28.5703125" style="25" customWidth="1"/>
    <col min="3" max="3" width="28.5703125" customWidth="1"/>
    <col min="4" max="4" width="17.85546875" customWidth="1"/>
    <col min="5" max="6" width="28.5703125" customWidth="1"/>
    <col min="7" max="7" width="17.85546875" customWidth="1"/>
    <col min="8" max="9" width="28.5703125" customWidth="1"/>
  </cols>
  <sheetData>
    <row r="1" spans="1:9" s="1" customFormat="1" ht="28.5" customHeight="1" thickBot="1" x14ac:dyDescent="0.25">
      <c r="A1" s="158" t="s">
        <v>29</v>
      </c>
      <c r="B1" s="159"/>
      <c r="C1" s="159"/>
      <c r="D1" s="159"/>
      <c r="E1" s="159"/>
      <c r="F1" s="159"/>
      <c r="G1" s="159"/>
      <c r="H1" s="159"/>
      <c r="I1" s="160"/>
    </row>
    <row r="2" spans="1:9" s="1" customFormat="1" ht="26.25" customHeight="1" thickBot="1" x14ac:dyDescent="0.25">
      <c r="A2" s="5"/>
      <c r="B2" s="139" t="s">
        <v>429</v>
      </c>
      <c r="C2" s="140"/>
      <c r="D2" s="141"/>
      <c r="E2" s="142" t="s">
        <v>13</v>
      </c>
      <c r="F2" s="143"/>
      <c r="G2" s="144"/>
      <c r="I2" s="15"/>
    </row>
    <row r="3" spans="1:9" s="1" customFormat="1" ht="26.25" customHeight="1" x14ac:dyDescent="0.2">
      <c r="A3" s="5"/>
      <c r="B3" s="145" t="s">
        <v>436</v>
      </c>
      <c r="C3" s="146"/>
      <c r="D3" s="67"/>
      <c r="E3" s="147" t="s">
        <v>21</v>
      </c>
      <c r="F3" s="148"/>
      <c r="G3" s="67"/>
      <c r="I3" s="15"/>
    </row>
    <row r="4" spans="1:9" s="1" customFormat="1" ht="26.25" customHeight="1" x14ac:dyDescent="0.2">
      <c r="A4" s="5"/>
      <c r="B4" s="149" t="s">
        <v>437</v>
      </c>
      <c r="C4" s="150"/>
      <c r="D4" s="20">
        <f>'Fiscal Equity MIDDLE'!D4</f>
        <v>0</v>
      </c>
      <c r="E4" s="151" t="s">
        <v>22</v>
      </c>
      <c r="F4" s="152"/>
      <c r="G4" s="22">
        <f>'Fiscal Equity MIDDLE'!G4</f>
        <v>0</v>
      </c>
      <c r="H4" s="5"/>
      <c r="I4" s="15"/>
    </row>
    <row r="5" spans="1:9" s="1" customFormat="1" ht="26.25" customHeight="1" thickBot="1" x14ac:dyDescent="0.25">
      <c r="A5" s="5"/>
      <c r="B5" s="130" t="s">
        <v>438</v>
      </c>
      <c r="C5" s="131"/>
      <c r="D5" s="21" t="e">
        <f>D3/D4</f>
        <v>#DIV/0!</v>
      </c>
      <c r="E5" s="132" t="s">
        <v>439</v>
      </c>
      <c r="F5" s="133"/>
      <c r="G5" s="23" t="e">
        <f>G3/G4</f>
        <v>#DIV/0!</v>
      </c>
      <c r="I5" s="15"/>
    </row>
    <row r="6" spans="1:9" s="1" customFormat="1" ht="26.25" customHeight="1" thickBot="1" x14ac:dyDescent="0.25">
      <c r="A6" s="5"/>
      <c r="B6" s="134" t="s">
        <v>440</v>
      </c>
      <c r="C6" s="135"/>
      <c r="D6" s="135"/>
      <c r="E6" s="135"/>
      <c r="F6" s="135"/>
      <c r="G6" s="24" t="e">
        <f>IF(G5&gt;D5,G5-D5,0)</f>
        <v>#DIV/0!</v>
      </c>
      <c r="H6" s="6"/>
      <c r="I6" s="15"/>
    </row>
    <row r="7" spans="1:9" s="1" customFormat="1" ht="39" thickBot="1" x14ac:dyDescent="0.25">
      <c r="A7" s="46" t="s">
        <v>28</v>
      </c>
      <c r="B7" s="42" t="s">
        <v>447</v>
      </c>
      <c r="C7" s="43" t="s">
        <v>442</v>
      </c>
      <c r="D7" s="44" t="s">
        <v>432</v>
      </c>
      <c r="E7" s="36" t="s">
        <v>444</v>
      </c>
      <c r="F7" s="37" t="s">
        <v>16</v>
      </c>
      <c r="G7" s="38" t="s">
        <v>17</v>
      </c>
      <c r="H7" s="47" t="s">
        <v>23</v>
      </c>
      <c r="I7" s="48" t="s">
        <v>24</v>
      </c>
    </row>
    <row r="8" spans="1:9" ht="15.75" thickBot="1" x14ac:dyDescent="0.3">
      <c r="A8" s="27" t="str">
        <f>'Fiscal Equity MIDDLE'!A8</f>
        <v/>
      </c>
      <c r="B8" s="101"/>
      <c r="C8" s="28">
        <f>'Fiscal Equity MIDDLE'!C8</f>
        <v>0</v>
      </c>
      <c r="D8" s="28" t="e">
        <f t="shared" ref="D8:D72" si="0">B8/C8</f>
        <v>#DIV/0!</v>
      </c>
      <c r="E8" s="101"/>
      <c r="F8" s="28">
        <f>'Fiscal Equity MIDDLE'!F8</f>
        <v>0</v>
      </c>
      <c r="G8" s="28" t="e">
        <f t="shared" ref="G8:G72" si="1">E8/F8</f>
        <v>#DIV/0!</v>
      </c>
      <c r="H8" s="32" t="e">
        <f t="shared" ref="H8:H72" si="2">IF(G8&gt;D8,G8-D8,0)</f>
        <v>#DIV/0!</v>
      </c>
      <c r="I8" s="29" t="e">
        <f>IF(H8&lt;0.01,"Yes","No")</f>
        <v>#DIV/0!</v>
      </c>
    </row>
    <row r="9" spans="1:9" ht="15.75" thickBot="1" x14ac:dyDescent="0.3">
      <c r="A9" s="27" t="str">
        <f>'Fiscal Equity MIDDLE'!A9</f>
        <v/>
      </c>
      <c r="B9" s="64"/>
      <c r="C9" s="28">
        <f>'Fiscal Equity MIDDLE'!C9</f>
        <v>0</v>
      </c>
      <c r="D9" s="28" t="e">
        <f t="shared" si="0"/>
        <v>#DIV/0!</v>
      </c>
      <c r="E9" s="64"/>
      <c r="F9" s="28">
        <f>'Fiscal Equity MIDDLE'!F9</f>
        <v>0</v>
      </c>
      <c r="G9" s="28" t="e">
        <f t="shared" si="1"/>
        <v>#DIV/0!</v>
      </c>
      <c r="H9" s="32" t="e">
        <f t="shared" si="2"/>
        <v>#DIV/0!</v>
      </c>
      <c r="I9" s="29" t="e">
        <f t="shared" ref="I9:I72" si="3">IF(H9&lt;0.01,"Yes","No")</f>
        <v>#DIV/0!</v>
      </c>
    </row>
    <row r="10" spans="1:9" ht="15.75" thickBot="1" x14ac:dyDescent="0.3">
      <c r="A10" s="27" t="str">
        <f>'Fiscal Equity MIDDLE'!A10</f>
        <v/>
      </c>
      <c r="B10" s="64"/>
      <c r="C10" s="28">
        <f>'Fiscal Equity MIDDLE'!C10</f>
        <v>0</v>
      </c>
      <c r="D10" s="28" t="e">
        <f t="shared" si="0"/>
        <v>#DIV/0!</v>
      </c>
      <c r="E10" s="64"/>
      <c r="F10" s="28">
        <f>'Fiscal Equity MIDDLE'!F10</f>
        <v>0</v>
      </c>
      <c r="G10" s="28" t="e">
        <f t="shared" si="1"/>
        <v>#DIV/0!</v>
      </c>
      <c r="H10" s="32" t="e">
        <f t="shared" si="2"/>
        <v>#DIV/0!</v>
      </c>
      <c r="I10" s="29" t="e">
        <f t="shared" si="3"/>
        <v>#DIV/0!</v>
      </c>
    </row>
    <row r="11" spans="1:9" ht="15.75" thickBot="1" x14ac:dyDescent="0.3">
      <c r="A11" s="27" t="str">
        <f>'Fiscal Equity MIDDLE'!A11</f>
        <v/>
      </c>
      <c r="B11" s="64"/>
      <c r="C11" s="28">
        <f>'Fiscal Equity MIDDLE'!C11</f>
        <v>0</v>
      </c>
      <c r="D11" s="28" t="e">
        <f t="shared" si="0"/>
        <v>#DIV/0!</v>
      </c>
      <c r="E11" s="64"/>
      <c r="F11" s="28">
        <f>'Fiscal Equity MIDDLE'!F11</f>
        <v>0</v>
      </c>
      <c r="G11" s="28" t="e">
        <f t="shared" si="1"/>
        <v>#DIV/0!</v>
      </c>
      <c r="H11" s="32" t="e">
        <f t="shared" si="2"/>
        <v>#DIV/0!</v>
      </c>
      <c r="I11" s="29" t="e">
        <f t="shared" si="3"/>
        <v>#DIV/0!</v>
      </c>
    </row>
    <row r="12" spans="1:9" ht="15.75" thickBot="1" x14ac:dyDescent="0.3">
      <c r="A12" s="27" t="str">
        <f>'Fiscal Equity MIDDLE'!A12</f>
        <v/>
      </c>
      <c r="B12" s="64"/>
      <c r="C12" s="28">
        <f>'Fiscal Equity MIDDLE'!C12</f>
        <v>0</v>
      </c>
      <c r="D12" s="28" t="e">
        <f t="shared" si="0"/>
        <v>#DIV/0!</v>
      </c>
      <c r="E12" s="64"/>
      <c r="F12" s="28">
        <f>'Fiscal Equity MIDDLE'!F12</f>
        <v>0</v>
      </c>
      <c r="G12" s="28" t="e">
        <f t="shared" si="1"/>
        <v>#DIV/0!</v>
      </c>
      <c r="H12" s="32" t="e">
        <f t="shared" si="2"/>
        <v>#DIV/0!</v>
      </c>
      <c r="I12" s="29" t="e">
        <f t="shared" si="3"/>
        <v>#DIV/0!</v>
      </c>
    </row>
    <row r="13" spans="1:9" ht="15.75" thickBot="1" x14ac:dyDescent="0.3">
      <c r="A13" s="27" t="str">
        <f>'Fiscal Equity MIDDLE'!A13</f>
        <v/>
      </c>
      <c r="B13" s="64"/>
      <c r="C13" s="28">
        <f>'Fiscal Equity MIDDLE'!C13</f>
        <v>0</v>
      </c>
      <c r="D13" s="28" t="e">
        <f t="shared" si="0"/>
        <v>#DIV/0!</v>
      </c>
      <c r="E13" s="64"/>
      <c r="F13" s="28">
        <f>'Fiscal Equity MIDDLE'!F13</f>
        <v>0</v>
      </c>
      <c r="G13" s="28" t="e">
        <f t="shared" si="1"/>
        <v>#DIV/0!</v>
      </c>
      <c r="H13" s="32" t="e">
        <f t="shared" si="2"/>
        <v>#DIV/0!</v>
      </c>
      <c r="I13" s="29" t="e">
        <f t="shared" si="3"/>
        <v>#DIV/0!</v>
      </c>
    </row>
    <row r="14" spans="1:9" ht="15.75" thickBot="1" x14ac:dyDescent="0.3">
      <c r="A14" s="27" t="str">
        <f>'Fiscal Equity MIDDLE'!A14</f>
        <v/>
      </c>
      <c r="B14" s="64"/>
      <c r="C14" s="28">
        <f>'Fiscal Equity MIDDLE'!C14</f>
        <v>0</v>
      </c>
      <c r="D14" s="28" t="e">
        <f t="shared" si="0"/>
        <v>#DIV/0!</v>
      </c>
      <c r="E14" s="64"/>
      <c r="F14" s="28">
        <f>'Fiscal Equity MIDDLE'!F14</f>
        <v>0</v>
      </c>
      <c r="G14" s="28" t="e">
        <f t="shared" si="1"/>
        <v>#DIV/0!</v>
      </c>
      <c r="H14" s="32" t="e">
        <f t="shared" si="2"/>
        <v>#DIV/0!</v>
      </c>
      <c r="I14" s="29" t="e">
        <f t="shared" si="3"/>
        <v>#DIV/0!</v>
      </c>
    </row>
    <row r="15" spans="1:9" ht="15.75" thickBot="1" x14ac:dyDescent="0.3">
      <c r="A15" s="27" t="str">
        <f>'Fiscal Equity MIDDLE'!A15</f>
        <v/>
      </c>
      <c r="B15" s="64"/>
      <c r="C15" s="28">
        <f>'Fiscal Equity MIDDLE'!C15</f>
        <v>0</v>
      </c>
      <c r="D15" s="28" t="e">
        <f t="shared" si="0"/>
        <v>#DIV/0!</v>
      </c>
      <c r="E15" s="64"/>
      <c r="F15" s="28">
        <f>'Fiscal Equity MIDDLE'!F15</f>
        <v>0</v>
      </c>
      <c r="G15" s="28" t="e">
        <f t="shared" si="1"/>
        <v>#DIV/0!</v>
      </c>
      <c r="H15" s="32" t="e">
        <f t="shared" si="2"/>
        <v>#DIV/0!</v>
      </c>
      <c r="I15" s="29" t="e">
        <f t="shared" si="3"/>
        <v>#DIV/0!</v>
      </c>
    </row>
    <row r="16" spans="1:9" ht="15.75" thickBot="1" x14ac:dyDescent="0.3">
      <c r="A16" s="27" t="str">
        <f>'Fiscal Equity MIDDLE'!A16</f>
        <v/>
      </c>
      <c r="B16" s="64"/>
      <c r="C16" s="28">
        <f>'Fiscal Equity MIDDLE'!C16</f>
        <v>0</v>
      </c>
      <c r="D16" s="28" t="e">
        <f t="shared" si="0"/>
        <v>#DIV/0!</v>
      </c>
      <c r="E16" s="64"/>
      <c r="F16" s="28">
        <f>'Fiscal Equity MIDDLE'!F16</f>
        <v>0</v>
      </c>
      <c r="G16" s="28" t="e">
        <f t="shared" si="1"/>
        <v>#DIV/0!</v>
      </c>
      <c r="H16" s="32" t="e">
        <f t="shared" si="2"/>
        <v>#DIV/0!</v>
      </c>
      <c r="I16" s="29" t="e">
        <f t="shared" si="3"/>
        <v>#DIV/0!</v>
      </c>
    </row>
    <row r="17" spans="1:9" ht="15.75" thickBot="1" x14ac:dyDescent="0.3">
      <c r="A17" s="27" t="str">
        <f>'Fiscal Equity MIDDLE'!A17</f>
        <v/>
      </c>
      <c r="B17" s="64"/>
      <c r="C17" s="28">
        <f>'Fiscal Equity MIDDLE'!C17</f>
        <v>0</v>
      </c>
      <c r="D17" s="28" t="e">
        <f t="shared" si="0"/>
        <v>#DIV/0!</v>
      </c>
      <c r="E17" s="64"/>
      <c r="F17" s="28">
        <f>'Fiscal Equity MIDDLE'!F17</f>
        <v>0</v>
      </c>
      <c r="G17" s="28" t="e">
        <f t="shared" si="1"/>
        <v>#DIV/0!</v>
      </c>
      <c r="H17" s="32" t="e">
        <f t="shared" si="2"/>
        <v>#DIV/0!</v>
      </c>
      <c r="I17" s="29" t="e">
        <f t="shared" si="3"/>
        <v>#DIV/0!</v>
      </c>
    </row>
    <row r="18" spans="1:9" ht="15.75" thickBot="1" x14ac:dyDescent="0.3">
      <c r="A18" s="27" t="str">
        <f>'Fiscal Equity MIDDLE'!A18</f>
        <v/>
      </c>
      <c r="B18" s="64"/>
      <c r="C18" s="28">
        <f>'Fiscal Equity MIDDLE'!C18</f>
        <v>0</v>
      </c>
      <c r="D18" s="28" t="e">
        <f t="shared" si="0"/>
        <v>#DIV/0!</v>
      </c>
      <c r="E18" s="64"/>
      <c r="F18" s="28">
        <f>'Fiscal Equity MIDDLE'!F18</f>
        <v>0</v>
      </c>
      <c r="G18" s="28" t="e">
        <f t="shared" si="1"/>
        <v>#DIV/0!</v>
      </c>
      <c r="H18" s="32" t="e">
        <f t="shared" si="2"/>
        <v>#DIV/0!</v>
      </c>
      <c r="I18" s="29" t="e">
        <f t="shared" si="3"/>
        <v>#DIV/0!</v>
      </c>
    </row>
    <row r="19" spans="1:9" ht="15.75" thickBot="1" x14ac:dyDescent="0.3">
      <c r="A19" s="27" t="str">
        <f>'Fiscal Equity MIDDLE'!A19</f>
        <v/>
      </c>
      <c r="B19" s="64"/>
      <c r="C19" s="28">
        <f>'Fiscal Equity MIDDLE'!C19</f>
        <v>0</v>
      </c>
      <c r="D19" s="28" t="e">
        <f t="shared" si="0"/>
        <v>#DIV/0!</v>
      </c>
      <c r="E19" s="64"/>
      <c r="F19" s="28">
        <f>'Fiscal Equity MIDDLE'!F19</f>
        <v>0</v>
      </c>
      <c r="G19" s="28" t="e">
        <f t="shared" si="1"/>
        <v>#DIV/0!</v>
      </c>
      <c r="H19" s="32" t="e">
        <f t="shared" si="2"/>
        <v>#DIV/0!</v>
      </c>
      <c r="I19" s="29" t="e">
        <f t="shared" si="3"/>
        <v>#DIV/0!</v>
      </c>
    </row>
    <row r="20" spans="1:9" ht="15.75" thickBot="1" x14ac:dyDescent="0.3">
      <c r="A20" s="27" t="str">
        <f>'Fiscal Equity MIDDLE'!A20</f>
        <v/>
      </c>
      <c r="B20" s="64"/>
      <c r="C20" s="28">
        <f>'Fiscal Equity MIDDLE'!C20</f>
        <v>0</v>
      </c>
      <c r="D20" s="28" t="e">
        <f t="shared" si="0"/>
        <v>#DIV/0!</v>
      </c>
      <c r="E20" s="64"/>
      <c r="F20" s="28">
        <f>'Fiscal Equity MIDDLE'!F20</f>
        <v>0</v>
      </c>
      <c r="G20" s="28" t="e">
        <f t="shared" si="1"/>
        <v>#DIV/0!</v>
      </c>
      <c r="H20" s="32" t="e">
        <f t="shared" si="2"/>
        <v>#DIV/0!</v>
      </c>
      <c r="I20" s="29" t="e">
        <f t="shared" si="3"/>
        <v>#DIV/0!</v>
      </c>
    </row>
    <row r="21" spans="1:9" ht="15.75" thickBot="1" x14ac:dyDescent="0.3">
      <c r="A21" s="27" t="str">
        <f>'Fiscal Equity MIDDLE'!A21</f>
        <v/>
      </c>
      <c r="B21" s="64"/>
      <c r="C21" s="28">
        <f>'Fiscal Equity MIDDLE'!C21</f>
        <v>0</v>
      </c>
      <c r="D21" s="28" t="e">
        <f t="shared" si="0"/>
        <v>#DIV/0!</v>
      </c>
      <c r="E21" s="64"/>
      <c r="F21" s="28">
        <f>'Fiscal Equity MIDDLE'!F21</f>
        <v>0</v>
      </c>
      <c r="G21" s="28" t="e">
        <f t="shared" si="1"/>
        <v>#DIV/0!</v>
      </c>
      <c r="H21" s="32" t="e">
        <f t="shared" si="2"/>
        <v>#DIV/0!</v>
      </c>
      <c r="I21" s="29" t="e">
        <f t="shared" si="3"/>
        <v>#DIV/0!</v>
      </c>
    </row>
    <row r="22" spans="1:9" ht="15.75" thickBot="1" x14ac:dyDescent="0.3">
      <c r="A22" s="27" t="str">
        <f>'Fiscal Equity MIDDLE'!A22</f>
        <v/>
      </c>
      <c r="B22" s="64"/>
      <c r="C22" s="28">
        <f>'Fiscal Equity MIDDLE'!C22</f>
        <v>0</v>
      </c>
      <c r="D22" s="28" t="e">
        <f t="shared" si="0"/>
        <v>#DIV/0!</v>
      </c>
      <c r="E22" s="64"/>
      <c r="F22" s="28">
        <f>'Fiscal Equity MIDDLE'!F22</f>
        <v>0</v>
      </c>
      <c r="G22" s="28" t="e">
        <f t="shared" si="1"/>
        <v>#DIV/0!</v>
      </c>
      <c r="H22" s="32" t="e">
        <f t="shared" si="2"/>
        <v>#DIV/0!</v>
      </c>
      <c r="I22" s="29" t="e">
        <f t="shared" si="3"/>
        <v>#DIV/0!</v>
      </c>
    </row>
    <row r="23" spans="1:9" ht="15.75" thickBot="1" x14ac:dyDescent="0.3">
      <c r="A23" s="27" t="str">
        <f>'Fiscal Equity MIDDLE'!A23</f>
        <v/>
      </c>
      <c r="B23" s="64"/>
      <c r="C23" s="28">
        <f>'Fiscal Equity MIDDLE'!C23</f>
        <v>0</v>
      </c>
      <c r="D23" s="28" t="e">
        <f t="shared" si="0"/>
        <v>#DIV/0!</v>
      </c>
      <c r="E23" s="64"/>
      <c r="F23" s="28">
        <f>'Fiscal Equity MIDDLE'!F23</f>
        <v>0</v>
      </c>
      <c r="G23" s="28" t="e">
        <f t="shared" si="1"/>
        <v>#DIV/0!</v>
      </c>
      <c r="H23" s="32" t="e">
        <f t="shared" si="2"/>
        <v>#DIV/0!</v>
      </c>
      <c r="I23" s="29" t="e">
        <f t="shared" si="3"/>
        <v>#DIV/0!</v>
      </c>
    </row>
    <row r="24" spans="1:9" ht="15.75" thickBot="1" x14ac:dyDescent="0.3">
      <c r="A24" s="27" t="str">
        <f>'Fiscal Equity MIDDLE'!A24</f>
        <v/>
      </c>
      <c r="B24" s="64"/>
      <c r="C24" s="28">
        <f>'Fiscal Equity MIDDLE'!C24</f>
        <v>0</v>
      </c>
      <c r="D24" s="28" t="e">
        <f t="shared" si="0"/>
        <v>#DIV/0!</v>
      </c>
      <c r="E24" s="64"/>
      <c r="F24" s="28">
        <f>'Fiscal Equity MIDDLE'!F24</f>
        <v>0</v>
      </c>
      <c r="G24" s="28" t="e">
        <f t="shared" si="1"/>
        <v>#DIV/0!</v>
      </c>
      <c r="H24" s="32" t="e">
        <f t="shared" si="2"/>
        <v>#DIV/0!</v>
      </c>
      <c r="I24" s="29" t="e">
        <f t="shared" si="3"/>
        <v>#DIV/0!</v>
      </c>
    </row>
    <row r="25" spans="1:9" ht="15.75" thickBot="1" x14ac:dyDescent="0.3">
      <c r="A25" s="27" t="str">
        <f>'Fiscal Equity MIDDLE'!A25</f>
        <v/>
      </c>
      <c r="B25" s="64"/>
      <c r="C25" s="28">
        <f>'Fiscal Equity MIDDLE'!C25</f>
        <v>0</v>
      </c>
      <c r="D25" s="28" t="e">
        <f t="shared" si="0"/>
        <v>#DIV/0!</v>
      </c>
      <c r="E25" s="64"/>
      <c r="F25" s="28">
        <f>'Fiscal Equity MIDDLE'!F25</f>
        <v>0</v>
      </c>
      <c r="G25" s="28" t="e">
        <f t="shared" si="1"/>
        <v>#DIV/0!</v>
      </c>
      <c r="H25" s="32" t="e">
        <f t="shared" si="2"/>
        <v>#DIV/0!</v>
      </c>
      <c r="I25" s="29" t="e">
        <f t="shared" si="3"/>
        <v>#DIV/0!</v>
      </c>
    </row>
    <row r="26" spans="1:9" ht="15.75" thickBot="1" x14ac:dyDescent="0.3">
      <c r="A26" s="27" t="str">
        <f>'Fiscal Equity MIDDLE'!A26</f>
        <v/>
      </c>
      <c r="B26" s="64"/>
      <c r="C26" s="28">
        <f>'Fiscal Equity MIDDLE'!C26</f>
        <v>0</v>
      </c>
      <c r="D26" s="28" t="e">
        <f t="shared" si="0"/>
        <v>#DIV/0!</v>
      </c>
      <c r="E26" s="64"/>
      <c r="F26" s="28">
        <f>'Fiscal Equity MIDDLE'!F26</f>
        <v>0</v>
      </c>
      <c r="G26" s="28" t="e">
        <f t="shared" si="1"/>
        <v>#DIV/0!</v>
      </c>
      <c r="H26" s="32" t="e">
        <f t="shared" si="2"/>
        <v>#DIV/0!</v>
      </c>
      <c r="I26" s="29" t="e">
        <f t="shared" si="3"/>
        <v>#DIV/0!</v>
      </c>
    </row>
    <row r="27" spans="1:9" ht="15.75" thickBot="1" x14ac:dyDescent="0.3">
      <c r="A27" s="27" t="str">
        <f>'Fiscal Equity MIDDLE'!A27</f>
        <v/>
      </c>
      <c r="B27" s="64"/>
      <c r="C27" s="28">
        <f>'Fiscal Equity MIDDLE'!C27</f>
        <v>0</v>
      </c>
      <c r="D27" s="28" t="e">
        <f t="shared" si="0"/>
        <v>#DIV/0!</v>
      </c>
      <c r="E27" s="64"/>
      <c r="F27" s="28">
        <f>'Fiscal Equity MIDDLE'!F27</f>
        <v>0</v>
      </c>
      <c r="G27" s="28" t="e">
        <f t="shared" si="1"/>
        <v>#DIV/0!</v>
      </c>
      <c r="H27" s="32" t="e">
        <f t="shared" si="2"/>
        <v>#DIV/0!</v>
      </c>
      <c r="I27" s="29" t="e">
        <f t="shared" si="3"/>
        <v>#DIV/0!</v>
      </c>
    </row>
    <row r="28" spans="1:9" ht="15.75" thickBot="1" x14ac:dyDescent="0.3">
      <c r="A28" s="27" t="str">
        <f>'Fiscal Equity MIDDLE'!A28</f>
        <v/>
      </c>
      <c r="B28" s="64"/>
      <c r="C28" s="28">
        <f>'Fiscal Equity MIDDLE'!C28</f>
        <v>0</v>
      </c>
      <c r="D28" s="28" t="e">
        <f t="shared" si="0"/>
        <v>#DIV/0!</v>
      </c>
      <c r="E28" s="64"/>
      <c r="F28" s="28">
        <f>'Fiscal Equity MIDDLE'!F28</f>
        <v>0</v>
      </c>
      <c r="G28" s="28" t="e">
        <f t="shared" si="1"/>
        <v>#DIV/0!</v>
      </c>
      <c r="H28" s="32" t="e">
        <f t="shared" si="2"/>
        <v>#DIV/0!</v>
      </c>
      <c r="I28" s="29" t="e">
        <f t="shared" si="3"/>
        <v>#DIV/0!</v>
      </c>
    </row>
    <row r="29" spans="1:9" ht="15.75" thickBot="1" x14ac:dyDescent="0.3">
      <c r="A29" s="27" t="str">
        <f>'Fiscal Equity MIDDLE'!A29</f>
        <v/>
      </c>
      <c r="B29" s="64"/>
      <c r="C29" s="28">
        <f>'Fiscal Equity MIDDLE'!C29</f>
        <v>0</v>
      </c>
      <c r="D29" s="28" t="e">
        <f t="shared" si="0"/>
        <v>#DIV/0!</v>
      </c>
      <c r="E29" s="64"/>
      <c r="F29" s="28">
        <f>'Fiscal Equity MIDDLE'!F29</f>
        <v>0</v>
      </c>
      <c r="G29" s="28" t="e">
        <f t="shared" si="1"/>
        <v>#DIV/0!</v>
      </c>
      <c r="H29" s="32" t="e">
        <f t="shared" si="2"/>
        <v>#DIV/0!</v>
      </c>
      <c r="I29" s="29" t="e">
        <f t="shared" si="3"/>
        <v>#DIV/0!</v>
      </c>
    </row>
    <row r="30" spans="1:9" ht="15.75" thickBot="1" x14ac:dyDescent="0.3">
      <c r="A30" s="27" t="str">
        <f>'Fiscal Equity MIDDLE'!A30</f>
        <v/>
      </c>
      <c r="B30" s="64"/>
      <c r="C30" s="28">
        <f>'Fiscal Equity MIDDLE'!C30</f>
        <v>0</v>
      </c>
      <c r="D30" s="28" t="e">
        <f t="shared" si="0"/>
        <v>#DIV/0!</v>
      </c>
      <c r="E30" s="64"/>
      <c r="F30" s="28">
        <f>'Fiscal Equity MIDDLE'!F30</f>
        <v>0</v>
      </c>
      <c r="G30" s="28" t="e">
        <f t="shared" si="1"/>
        <v>#DIV/0!</v>
      </c>
      <c r="H30" s="32" t="e">
        <f t="shared" si="2"/>
        <v>#DIV/0!</v>
      </c>
      <c r="I30" s="29" t="e">
        <f t="shared" si="3"/>
        <v>#DIV/0!</v>
      </c>
    </row>
    <row r="31" spans="1:9" ht="15.75" thickBot="1" x14ac:dyDescent="0.3">
      <c r="A31" s="27" t="str">
        <f>'Fiscal Equity MIDDLE'!A31</f>
        <v/>
      </c>
      <c r="B31" s="64"/>
      <c r="C31" s="28">
        <f>'Fiscal Equity MIDDLE'!C31</f>
        <v>0</v>
      </c>
      <c r="D31" s="28" t="e">
        <f t="shared" si="0"/>
        <v>#DIV/0!</v>
      </c>
      <c r="E31" s="64"/>
      <c r="F31" s="28">
        <f>'Fiscal Equity MIDDLE'!F31</f>
        <v>0</v>
      </c>
      <c r="G31" s="28" t="e">
        <f t="shared" si="1"/>
        <v>#DIV/0!</v>
      </c>
      <c r="H31" s="32" t="e">
        <f t="shared" si="2"/>
        <v>#DIV/0!</v>
      </c>
      <c r="I31" s="29" t="e">
        <f t="shared" si="3"/>
        <v>#DIV/0!</v>
      </c>
    </row>
    <row r="32" spans="1:9" ht="15.75" thickBot="1" x14ac:dyDescent="0.3">
      <c r="A32" s="27" t="str">
        <f>'Fiscal Equity MIDDLE'!A32</f>
        <v/>
      </c>
      <c r="B32" s="64"/>
      <c r="C32" s="28">
        <f>'Fiscal Equity MIDDLE'!C32</f>
        <v>0</v>
      </c>
      <c r="D32" s="28" t="e">
        <f t="shared" si="0"/>
        <v>#DIV/0!</v>
      </c>
      <c r="E32" s="64"/>
      <c r="F32" s="28">
        <f>'Fiscal Equity MIDDLE'!F32</f>
        <v>0</v>
      </c>
      <c r="G32" s="28" t="e">
        <f t="shared" si="1"/>
        <v>#DIV/0!</v>
      </c>
      <c r="H32" s="32" t="e">
        <f t="shared" si="2"/>
        <v>#DIV/0!</v>
      </c>
      <c r="I32" s="29" t="e">
        <f t="shared" si="3"/>
        <v>#DIV/0!</v>
      </c>
    </row>
    <row r="33" spans="1:9" ht="15.75" thickBot="1" x14ac:dyDescent="0.3">
      <c r="A33" s="27" t="str">
        <f>'Fiscal Equity MIDDLE'!A33</f>
        <v/>
      </c>
      <c r="B33" s="64"/>
      <c r="C33" s="28">
        <f>'Fiscal Equity MIDDLE'!C33</f>
        <v>0</v>
      </c>
      <c r="D33" s="28" t="e">
        <f t="shared" si="0"/>
        <v>#DIV/0!</v>
      </c>
      <c r="E33" s="64"/>
      <c r="F33" s="28">
        <f>'Fiscal Equity MIDDLE'!F33</f>
        <v>0</v>
      </c>
      <c r="G33" s="28" t="e">
        <f t="shared" si="1"/>
        <v>#DIV/0!</v>
      </c>
      <c r="H33" s="32" t="e">
        <f t="shared" si="2"/>
        <v>#DIV/0!</v>
      </c>
      <c r="I33" s="29" t="e">
        <f t="shared" si="3"/>
        <v>#DIV/0!</v>
      </c>
    </row>
    <row r="34" spans="1:9" ht="15.75" thickBot="1" x14ac:dyDescent="0.3">
      <c r="A34" s="27" t="str">
        <f>'Fiscal Equity MIDDLE'!A34</f>
        <v/>
      </c>
      <c r="B34" s="64"/>
      <c r="C34" s="28">
        <f>'Fiscal Equity MIDDLE'!C34</f>
        <v>0</v>
      </c>
      <c r="D34" s="28" t="e">
        <f t="shared" si="0"/>
        <v>#DIV/0!</v>
      </c>
      <c r="E34" s="64"/>
      <c r="F34" s="28">
        <f>'Fiscal Equity MIDDLE'!F34</f>
        <v>0</v>
      </c>
      <c r="G34" s="28" t="e">
        <f t="shared" si="1"/>
        <v>#DIV/0!</v>
      </c>
      <c r="H34" s="32" t="e">
        <f t="shared" si="2"/>
        <v>#DIV/0!</v>
      </c>
      <c r="I34" s="29" t="e">
        <f t="shared" si="3"/>
        <v>#DIV/0!</v>
      </c>
    </row>
    <row r="35" spans="1:9" ht="15.75" thickBot="1" x14ac:dyDescent="0.3">
      <c r="A35" s="27" t="str">
        <f>'Fiscal Equity MIDDLE'!A35</f>
        <v/>
      </c>
      <c r="B35" s="64"/>
      <c r="C35" s="28">
        <f>'Fiscal Equity MIDDLE'!C35</f>
        <v>0</v>
      </c>
      <c r="D35" s="28" t="e">
        <f t="shared" si="0"/>
        <v>#DIV/0!</v>
      </c>
      <c r="E35" s="64"/>
      <c r="F35" s="28">
        <f>'Fiscal Equity MIDDLE'!F35</f>
        <v>0</v>
      </c>
      <c r="G35" s="28" t="e">
        <f t="shared" si="1"/>
        <v>#DIV/0!</v>
      </c>
      <c r="H35" s="32" t="e">
        <f t="shared" si="2"/>
        <v>#DIV/0!</v>
      </c>
      <c r="I35" s="29" t="e">
        <f t="shared" si="3"/>
        <v>#DIV/0!</v>
      </c>
    </row>
    <row r="36" spans="1:9" ht="15.75" thickBot="1" x14ac:dyDescent="0.3">
      <c r="A36" s="27" t="str">
        <f>'Fiscal Equity MIDDLE'!A36</f>
        <v/>
      </c>
      <c r="B36" s="64"/>
      <c r="C36" s="28">
        <f>'Fiscal Equity MIDDLE'!C36</f>
        <v>0</v>
      </c>
      <c r="D36" s="28" t="e">
        <f t="shared" si="0"/>
        <v>#DIV/0!</v>
      </c>
      <c r="E36" s="64"/>
      <c r="F36" s="28">
        <f>'Fiscal Equity MIDDLE'!F36</f>
        <v>0</v>
      </c>
      <c r="G36" s="28" t="e">
        <f t="shared" si="1"/>
        <v>#DIV/0!</v>
      </c>
      <c r="H36" s="32" t="e">
        <f t="shared" si="2"/>
        <v>#DIV/0!</v>
      </c>
      <c r="I36" s="29" t="e">
        <f t="shared" si="3"/>
        <v>#DIV/0!</v>
      </c>
    </row>
    <row r="37" spans="1:9" ht="15.75" thickBot="1" x14ac:dyDescent="0.3">
      <c r="A37" s="27" t="str">
        <f>'Fiscal Equity MIDDLE'!A37</f>
        <v/>
      </c>
      <c r="B37" s="64"/>
      <c r="C37" s="28">
        <f>'Fiscal Equity MIDDLE'!C37</f>
        <v>0</v>
      </c>
      <c r="D37" s="28" t="e">
        <f t="shared" si="0"/>
        <v>#DIV/0!</v>
      </c>
      <c r="E37" s="64"/>
      <c r="F37" s="28">
        <f>'Fiscal Equity MIDDLE'!F37</f>
        <v>0</v>
      </c>
      <c r="G37" s="28" t="e">
        <f t="shared" si="1"/>
        <v>#DIV/0!</v>
      </c>
      <c r="H37" s="32" t="e">
        <f t="shared" si="2"/>
        <v>#DIV/0!</v>
      </c>
      <c r="I37" s="29" t="e">
        <f t="shared" si="3"/>
        <v>#DIV/0!</v>
      </c>
    </row>
    <row r="38" spans="1:9" ht="15.75" thickBot="1" x14ac:dyDescent="0.3">
      <c r="A38" s="27" t="str">
        <f>'Fiscal Equity MIDDLE'!A38</f>
        <v/>
      </c>
      <c r="B38" s="64"/>
      <c r="C38" s="28">
        <f>'Fiscal Equity MIDDLE'!C38</f>
        <v>0</v>
      </c>
      <c r="D38" s="28" t="e">
        <f t="shared" si="0"/>
        <v>#DIV/0!</v>
      </c>
      <c r="E38" s="64"/>
      <c r="F38" s="28">
        <f>'Fiscal Equity MIDDLE'!F38</f>
        <v>0</v>
      </c>
      <c r="G38" s="28" t="e">
        <f t="shared" si="1"/>
        <v>#DIV/0!</v>
      </c>
      <c r="H38" s="32" t="e">
        <f t="shared" si="2"/>
        <v>#DIV/0!</v>
      </c>
      <c r="I38" s="29" t="e">
        <f t="shared" si="3"/>
        <v>#DIV/0!</v>
      </c>
    </row>
    <row r="39" spans="1:9" ht="15.75" thickBot="1" x14ac:dyDescent="0.3">
      <c r="A39" s="27" t="str">
        <f>'Fiscal Equity MIDDLE'!A39</f>
        <v/>
      </c>
      <c r="B39" s="64"/>
      <c r="C39" s="28">
        <f>'Fiscal Equity MIDDLE'!C39</f>
        <v>0</v>
      </c>
      <c r="D39" s="28" t="e">
        <f t="shared" si="0"/>
        <v>#DIV/0!</v>
      </c>
      <c r="E39" s="64"/>
      <c r="F39" s="28">
        <f>'Fiscal Equity MIDDLE'!F39</f>
        <v>0</v>
      </c>
      <c r="G39" s="28" t="e">
        <f t="shared" si="1"/>
        <v>#DIV/0!</v>
      </c>
      <c r="H39" s="32" t="e">
        <f t="shared" si="2"/>
        <v>#DIV/0!</v>
      </c>
      <c r="I39" s="29" t="e">
        <f t="shared" si="3"/>
        <v>#DIV/0!</v>
      </c>
    </row>
    <row r="40" spans="1:9" ht="15.75" thickBot="1" x14ac:dyDescent="0.3">
      <c r="A40" s="27" t="str">
        <f>'Fiscal Equity MIDDLE'!A40</f>
        <v/>
      </c>
      <c r="B40" s="64"/>
      <c r="C40" s="28">
        <f>'Fiscal Equity MIDDLE'!C40</f>
        <v>0</v>
      </c>
      <c r="D40" s="28" t="e">
        <f t="shared" si="0"/>
        <v>#DIV/0!</v>
      </c>
      <c r="E40" s="64"/>
      <c r="F40" s="28">
        <f>'Fiscal Equity MIDDLE'!F40</f>
        <v>0</v>
      </c>
      <c r="G40" s="28" t="e">
        <f t="shared" si="1"/>
        <v>#DIV/0!</v>
      </c>
      <c r="H40" s="32" t="e">
        <f t="shared" si="2"/>
        <v>#DIV/0!</v>
      </c>
      <c r="I40" s="29" t="e">
        <f t="shared" si="3"/>
        <v>#DIV/0!</v>
      </c>
    </row>
    <row r="41" spans="1:9" ht="15.75" thickBot="1" x14ac:dyDescent="0.3">
      <c r="A41" s="27" t="str">
        <f>'Fiscal Equity MIDDLE'!A41</f>
        <v/>
      </c>
      <c r="B41" s="64"/>
      <c r="C41" s="28">
        <f>'Fiscal Equity MIDDLE'!C41</f>
        <v>0</v>
      </c>
      <c r="D41" s="28" t="e">
        <f t="shared" si="0"/>
        <v>#DIV/0!</v>
      </c>
      <c r="E41" s="64"/>
      <c r="F41" s="28">
        <f>'Fiscal Equity MIDDLE'!F41</f>
        <v>0</v>
      </c>
      <c r="G41" s="28" t="e">
        <f t="shared" si="1"/>
        <v>#DIV/0!</v>
      </c>
      <c r="H41" s="32" t="e">
        <f t="shared" si="2"/>
        <v>#DIV/0!</v>
      </c>
      <c r="I41" s="29" t="e">
        <f t="shared" si="3"/>
        <v>#DIV/0!</v>
      </c>
    </row>
    <row r="42" spans="1:9" ht="15.75" thickBot="1" x14ac:dyDescent="0.3">
      <c r="A42" s="27" t="str">
        <f>'Fiscal Equity MIDDLE'!A42</f>
        <v/>
      </c>
      <c r="B42" s="64"/>
      <c r="C42" s="28">
        <f>'Fiscal Equity MIDDLE'!C42</f>
        <v>0</v>
      </c>
      <c r="D42" s="28" t="e">
        <f t="shared" si="0"/>
        <v>#DIV/0!</v>
      </c>
      <c r="E42" s="64"/>
      <c r="F42" s="28">
        <f>'Fiscal Equity MIDDLE'!F42</f>
        <v>0</v>
      </c>
      <c r="G42" s="28" t="e">
        <f t="shared" si="1"/>
        <v>#DIV/0!</v>
      </c>
      <c r="H42" s="32" t="e">
        <f t="shared" si="2"/>
        <v>#DIV/0!</v>
      </c>
      <c r="I42" s="29" t="e">
        <f t="shared" si="3"/>
        <v>#DIV/0!</v>
      </c>
    </row>
    <row r="43" spans="1:9" ht="15.75" thickBot="1" x14ac:dyDescent="0.3">
      <c r="A43" s="27" t="str">
        <f>'Fiscal Equity MIDDLE'!A43</f>
        <v/>
      </c>
      <c r="B43" s="64"/>
      <c r="C43" s="28">
        <f>'Fiscal Equity MIDDLE'!C43</f>
        <v>0</v>
      </c>
      <c r="D43" s="28" t="e">
        <f t="shared" si="0"/>
        <v>#DIV/0!</v>
      </c>
      <c r="E43" s="64"/>
      <c r="F43" s="28">
        <f>'Fiscal Equity MIDDLE'!F43</f>
        <v>0</v>
      </c>
      <c r="G43" s="28" t="e">
        <f t="shared" si="1"/>
        <v>#DIV/0!</v>
      </c>
      <c r="H43" s="32" t="e">
        <f t="shared" si="2"/>
        <v>#DIV/0!</v>
      </c>
      <c r="I43" s="29" t="e">
        <f t="shared" si="3"/>
        <v>#DIV/0!</v>
      </c>
    </row>
    <row r="44" spans="1:9" ht="15.75" thickBot="1" x14ac:dyDescent="0.3">
      <c r="A44" s="27" t="str">
        <f>'Fiscal Equity MIDDLE'!A44</f>
        <v/>
      </c>
      <c r="B44" s="64"/>
      <c r="C44" s="28">
        <f>'Fiscal Equity MIDDLE'!C44</f>
        <v>0</v>
      </c>
      <c r="D44" s="28" t="e">
        <f t="shared" si="0"/>
        <v>#DIV/0!</v>
      </c>
      <c r="E44" s="64"/>
      <c r="F44" s="28">
        <f>'Fiscal Equity MIDDLE'!F44</f>
        <v>0</v>
      </c>
      <c r="G44" s="28" t="e">
        <f t="shared" si="1"/>
        <v>#DIV/0!</v>
      </c>
      <c r="H44" s="32" t="e">
        <f t="shared" si="2"/>
        <v>#DIV/0!</v>
      </c>
      <c r="I44" s="29" t="e">
        <f t="shared" si="3"/>
        <v>#DIV/0!</v>
      </c>
    </row>
    <row r="45" spans="1:9" ht="15.75" thickBot="1" x14ac:dyDescent="0.3">
      <c r="A45" s="27" t="str">
        <f>'Fiscal Equity MIDDLE'!A45</f>
        <v/>
      </c>
      <c r="B45" s="64"/>
      <c r="C45" s="28">
        <f>'Fiscal Equity MIDDLE'!C45</f>
        <v>0</v>
      </c>
      <c r="D45" s="28" t="e">
        <f t="shared" si="0"/>
        <v>#DIV/0!</v>
      </c>
      <c r="E45" s="64"/>
      <c r="F45" s="28">
        <f>'Fiscal Equity MIDDLE'!F45</f>
        <v>0</v>
      </c>
      <c r="G45" s="28" t="e">
        <f t="shared" si="1"/>
        <v>#DIV/0!</v>
      </c>
      <c r="H45" s="32" t="e">
        <f t="shared" si="2"/>
        <v>#DIV/0!</v>
      </c>
      <c r="I45" s="29" t="e">
        <f t="shared" si="3"/>
        <v>#DIV/0!</v>
      </c>
    </row>
    <row r="46" spans="1:9" ht="15.75" thickBot="1" x14ac:dyDescent="0.3">
      <c r="A46" s="27" t="str">
        <f>'Fiscal Equity MIDDLE'!A46</f>
        <v/>
      </c>
      <c r="B46" s="64"/>
      <c r="C46" s="28">
        <f>'Fiscal Equity MIDDLE'!C46</f>
        <v>0</v>
      </c>
      <c r="D46" s="28" t="e">
        <f t="shared" si="0"/>
        <v>#DIV/0!</v>
      </c>
      <c r="E46" s="64"/>
      <c r="F46" s="28">
        <f>'Fiscal Equity MIDDLE'!F46</f>
        <v>0</v>
      </c>
      <c r="G46" s="28" t="e">
        <f t="shared" si="1"/>
        <v>#DIV/0!</v>
      </c>
      <c r="H46" s="32" t="e">
        <f t="shared" si="2"/>
        <v>#DIV/0!</v>
      </c>
      <c r="I46" s="29" t="e">
        <f t="shared" si="3"/>
        <v>#DIV/0!</v>
      </c>
    </row>
    <row r="47" spans="1:9" ht="15.75" thickBot="1" x14ac:dyDescent="0.3">
      <c r="A47" s="27" t="str">
        <f>'Fiscal Equity MIDDLE'!A47</f>
        <v/>
      </c>
      <c r="B47" s="64"/>
      <c r="C47" s="28">
        <f>'Fiscal Equity MIDDLE'!C47</f>
        <v>0</v>
      </c>
      <c r="D47" s="28" t="e">
        <f t="shared" si="0"/>
        <v>#DIV/0!</v>
      </c>
      <c r="E47" s="64"/>
      <c r="F47" s="28">
        <f>'Fiscal Equity MIDDLE'!F47</f>
        <v>0</v>
      </c>
      <c r="G47" s="28" t="e">
        <f t="shared" si="1"/>
        <v>#DIV/0!</v>
      </c>
      <c r="H47" s="32" t="e">
        <f t="shared" si="2"/>
        <v>#DIV/0!</v>
      </c>
      <c r="I47" s="29" t="e">
        <f t="shared" si="3"/>
        <v>#DIV/0!</v>
      </c>
    </row>
    <row r="48" spans="1:9" ht="15.75" thickBot="1" x14ac:dyDescent="0.3">
      <c r="A48" s="27" t="str">
        <f>'Fiscal Equity MIDDLE'!A48</f>
        <v/>
      </c>
      <c r="B48" s="64"/>
      <c r="C48" s="28">
        <f>'Fiscal Equity MIDDLE'!C48</f>
        <v>0</v>
      </c>
      <c r="D48" s="28" t="e">
        <f t="shared" si="0"/>
        <v>#DIV/0!</v>
      </c>
      <c r="E48" s="64"/>
      <c r="F48" s="28">
        <f>'Fiscal Equity MIDDLE'!F48</f>
        <v>0</v>
      </c>
      <c r="G48" s="28" t="e">
        <f t="shared" si="1"/>
        <v>#DIV/0!</v>
      </c>
      <c r="H48" s="32" t="e">
        <f t="shared" si="2"/>
        <v>#DIV/0!</v>
      </c>
      <c r="I48" s="29" t="e">
        <f t="shared" si="3"/>
        <v>#DIV/0!</v>
      </c>
    </row>
    <row r="49" spans="1:9" ht="15.75" thickBot="1" x14ac:dyDescent="0.3">
      <c r="A49" s="27" t="str">
        <f>'Fiscal Equity MIDDLE'!A49</f>
        <v/>
      </c>
      <c r="B49" s="64"/>
      <c r="C49" s="28">
        <f>'Fiscal Equity MIDDLE'!C49</f>
        <v>0</v>
      </c>
      <c r="D49" s="28" t="e">
        <f t="shared" si="0"/>
        <v>#DIV/0!</v>
      </c>
      <c r="E49" s="64"/>
      <c r="F49" s="28">
        <f>'Fiscal Equity MIDDLE'!F49</f>
        <v>0</v>
      </c>
      <c r="G49" s="28" t="e">
        <f t="shared" si="1"/>
        <v>#DIV/0!</v>
      </c>
      <c r="H49" s="32" t="e">
        <f t="shared" si="2"/>
        <v>#DIV/0!</v>
      </c>
      <c r="I49" s="29" t="e">
        <f t="shared" si="3"/>
        <v>#DIV/0!</v>
      </c>
    </row>
    <row r="50" spans="1:9" ht="15.75" thickBot="1" x14ac:dyDescent="0.3">
      <c r="A50" s="27" t="str">
        <f>'Fiscal Equity MIDDLE'!A50</f>
        <v/>
      </c>
      <c r="B50" s="64"/>
      <c r="C50" s="28">
        <f>'Fiscal Equity MIDDLE'!C50</f>
        <v>0</v>
      </c>
      <c r="D50" s="28" t="e">
        <f t="shared" si="0"/>
        <v>#DIV/0!</v>
      </c>
      <c r="E50" s="64"/>
      <c r="F50" s="28">
        <f>'Fiscal Equity MIDDLE'!F50</f>
        <v>0</v>
      </c>
      <c r="G50" s="28" t="e">
        <f t="shared" si="1"/>
        <v>#DIV/0!</v>
      </c>
      <c r="H50" s="32" t="e">
        <f t="shared" si="2"/>
        <v>#DIV/0!</v>
      </c>
      <c r="I50" s="29" t="e">
        <f t="shared" si="3"/>
        <v>#DIV/0!</v>
      </c>
    </row>
    <row r="51" spans="1:9" ht="15.75" thickBot="1" x14ac:dyDescent="0.3">
      <c r="A51" s="27" t="str">
        <f>'Fiscal Equity MIDDLE'!A51</f>
        <v/>
      </c>
      <c r="B51" s="64"/>
      <c r="C51" s="28">
        <f>'Fiscal Equity MIDDLE'!C51</f>
        <v>0</v>
      </c>
      <c r="D51" s="28" t="e">
        <f t="shared" si="0"/>
        <v>#DIV/0!</v>
      </c>
      <c r="E51" s="64"/>
      <c r="F51" s="28">
        <f>'Fiscal Equity MIDDLE'!F51</f>
        <v>0</v>
      </c>
      <c r="G51" s="28" t="e">
        <f t="shared" si="1"/>
        <v>#DIV/0!</v>
      </c>
      <c r="H51" s="32" t="e">
        <f t="shared" si="2"/>
        <v>#DIV/0!</v>
      </c>
      <c r="I51" s="29" t="e">
        <f t="shared" si="3"/>
        <v>#DIV/0!</v>
      </c>
    </row>
    <row r="52" spans="1:9" ht="15.75" thickBot="1" x14ac:dyDescent="0.3">
      <c r="A52" s="27" t="str">
        <f>'Fiscal Equity MIDDLE'!A52</f>
        <v/>
      </c>
      <c r="B52" s="64"/>
      <c r="C52" s="28">
        <f>'Fiscal Equity MIDDLE'!C52</f>
        <v>0</v>
      </c>
      <c r="D52" s="28" t="e">
        <f t="shared" si="0"/>
        <v>#DIV/0!</v>
      </c>
      <c r="E52" s="64"/>
      <c r="F52" s="28">
        <f>'Fiscal Equity MIDDLE'!F52</f>
        <v>0</v>
      </c>
      <c r="G52" s="28" t="e">
        <f t="shared" si="1"/>
        <v>#DIV/0!</v>
      </c>
      <c r="H52" s="32" t="e">
        <f t="shared" si="2"/>
        <v>#DIV/0!</v>
      </c>
      <c r="I52" s="29" t="e">
        <f t="shared" si="3"/>
        <v>#DIV/0!</v>
      </c>
    </row>
    <row r="53" spans="1:9" ht="15.75" thickBot="1" x14ac:dyDescent="0.3">
      <c r="A53" s="27" t="str">
        <f>'Fiscal Equity MIDDLE'!A53</f>
        <v/>
      </c>
      <c r="B53" s="64"/>
      <c r="C53" s="28">
        <f>'Fiscal Equity MIDDLE'!C53</f>
        <v>0</v>
      </c>
      <c r="D53" s="28" t="e">
        <f t="shared" si="0"/>
        <v>#DIV/0!</v>
      </c>
      <c r="E53" s="64"/>
      <c r="F53" s="28">
        <f>'Fiscal Equity MIDDLE'!F53</f>
        <v>0</v>
      </c>
      <c r="G53" s="28" t="e">
        <f t="shared" si="1"/>
        <v>#DIV/0!</v>
      </c>
      <c r="H53" s="32" t="e">
        <f t="shared" si="2"/>
        <v>#DIV/0!</v>
      </c>
      <c r="I53" s="29" t="e">
        <f t="shared" si="3"/>
        <v>#DIV/0!</v>
      </c>
    </row>
    <row r="54" spans="1:9" ht="15.75" thickBot="1" x14ac:dyDescent="0.3">
      <c r="A54" s="27" t="str">
        <f>'Fiscal Equity MIDDLE'!A54</f>
        <v/>
      </c>
      <c r="B54" s="64"/>
      <c r="C54" s="28">
        <f>'Fiscal Equity MIDDLE'!C54</f>
        <v>0</v>
      </c>
      <c r="D54" s="28" t="e">
        <f t="shared" si="0"/>
        <v>#DIV/0!</v>
      </c>
      <c r="E54" s="64"/>
      <c r="F54" s="28">
        <f>'Fiscal Equity MIDDLE'!F54</f>
        <v>0</v>
      </c>
      <c r="G54" s="28" t="e">
        <f t="shared" si="1"/>
        <v>#DIV/0!</v>
      </c>
      <c r="H54" s="32" t="e">
        <f t="shared" si="2"/>
        <v>#DIV/0!</v>
      </c>
      <c r="I54" s="29" t="e">
        <f t="shared" si="3"/>
        <v>#DIV/0!</v>
      </c>
    </row>
    <row r="55" spans="1:9" ht="15.75" thickBot="1" x14ac:dyDescent="0.3">
      <c r="A55" s="27" t="str">
        <f>'Fiscal Equity MIDDLE'!A55</f>
        <v/>
      </c>
      <c r="B55" s="64"/>
      <c r="C55" s="28">
        <f>'Fiscal Equity MIDDLE'!C55</f>
        <v>0</v>
      </c>
      <c r="D55" s="28" t="e">
        <f t="shared" si="0"/>
        <v>#DIV/0!</v>
      </c>
      <c r="E55" s="64"/>
      <c r="F55" s="28">
        <f>'Fiscal Equity MIDDLE'!F55</f>
        <v>0</v>
      </c>
      <c r="G55" s="28" t="e">
        <f t="shared" si="1"/>
        <v>#DIV/0!</v>
      </c>
      <c r="H55" s="32" t="e">
        <f t="shared" si="2"/>
        <v>#DIV/0!</v>
      </c>
      <c r="I55" s="29" t="e">
        <f t="shared" si="3"/>
        <v>#DIV/0!</v>
      </c>
    </row>
    <row r="56" spans="1:9" ht="15.75" thickBot="1" x14ac:dyDescent="0.3">
      <c r="A56" s="27" t="str">
        <f>'Fiscal Equity MIDDLE'!A56</f>
        <v/>
      </c>
      <c r="B56" s="64"/>
      <c r="C56" s="28">
        <f>'Fiscal Equity MIDDLE'!C56</f>
        <v>0</v>
      </c>
      <c r="D56" s="28" t="e">
        <f t="shared" si="0"/>
        <v>#DIV/0!</v>
      </c>
      <c r="E56" s="64"/>
      <c r="F56" s="28">
        <f>'Fiscal Equity MIDDLE'!F56</f>
        <v>0</v>
      </c>
      <c r="G56" s="28" t="e">
        <f t="shared" si="1"/>
        <v>#DIV/0!</v>
      </c>
      <c r="H56" s="32" t="e">
        <f t="shared" si="2"/>
        <v>#DIV/0!</v>
      </c>
      <c r="I56" s="29" t="e">
        <f t="shared" si="3"/>
        <v>#DIV/0!</v>
      </c>
    </row>
    <row r="57" spans="1:9" ht="15.75" thickBot="1" x14ac:dyDescent="0.3">
      <c r="A57" s="27" t="str">
        <f>'Fiscal Equity MIDDLE'!A57</f>
        <v/>
      </c>
      <c r="B57" s="64"/>
      <c r="C57" s="28">
        <f>'Fiscal Equity MIDDLE'!C57</f>
        <v>0</v>
      </c>
      <c r="D57" s="28" t="e">
        <f t="shared" si="0"/>
        <v>#DIV/0!</v>
      </c>
      <c r="E57" s="64"/>
      <c r="F57" s="28">
        <f>'Fiscal Equity MIDDLE'!F57</f>
        <v>0</v>
      </c>
      <c r="G57" s="28" t="e">
        <f t="shared" si="1"/>
        <v>#DIV/0!</v>
      </c>
      <c r="H57" s="32" t="e">
        <f t="shared" si="2"/>
        <v>#DIV/0!</v>
      </c>
      <c r="I57" s="29" t="e">
        <f t="shared" si="3"/>
        <v>#DIV/0!</v>
      </c>
    </row>
    <row r="58" spans="1:9" ht="15.75" thickBot="1" x14ac:dyDescent="0.3">
      <c r="A58" s="27" t="str">
        <f>'Fiscal Equity MIDDLE'!A58</f>
        <v/>
      </c>
      <c r="B58" s="64"/>
      <c r="C58" s="28">
        <f>'Fiscal Equity MIDDLE'!C58</f>
        <v>0</v>
      </c>
      <c r="D58" s="28" t="e">
        <f t="shared" si="0"/>
        <v>#DIV/0!</v>
      </c>
      <c r="E58" s="64"/>
      <c r="F58" s="28">
        <f>'Fiscal Equity MIDDLE'!F58</f>
        <v>0</v>
      </c>
      <c r="G58" s="28" t="e">
        <f t="shared" si="1"/>
        <v>#DIV/0!</v>
      </c>
      <c r="H58" s="32" t="e">
        <f t="shared" si="2"/>
        <v>#DIV/0!</v>
      </c>
      <c r="I58" s="29" t="e">
        <f t="shared" si="3"/>
        <v>#DIV/0!</v>
      </c>
    </row>
    <row r="59" spans="1:9" ht="15.75" thickBot="1" x14ac:dyDescent="0.3">
      <c r="A59" s="27" t="str">
        <f>'Fiscal Equity MIDDLE'!A59</f>
        <v/>
      </c>
      <c r="B59" s="64"/>
      <c r="C59" s="28">
        <f>'Fiscal Equity MIDDLE'!C59</f>
        <v>0</v>
      </c>
      <c r="D59" s="28" t="e">
        <f t="shared" si="0"/>
        <v>#DIV/0!</v>
      </c>
      <c r="E59" s="64"/>
      <c r="F59" s="28">
        <f>'Fiscal Equity MIDDLE'!F59</f>
        <v>0</v>
      </c>
      <c r="G59" s="28" t="e">
        <f t="shared" si="1"/>
        <v>#DIV/0!</v>
      </c>
      <c r="H59" s="32" t="e">
        <f t="shared" si="2"/>
        <v>#DIV/0!</v>
      </c>
      <c r="I59" s="29" t="e">
        <f t="shared" si="3"/>
        <v>#DIV/0!</v>
      </c>
    </row>
    <row r="60" spans="1:9" ht="15.75" thickBot="1" x14ac:dyDescent="0.3">
      <c r="A60" s="27" t="str">
        <f>'Fiscal Equity MIDDLE'!A60</f>
        <v/>
      </c>
      <c r="B60" s="64"/>
      <c r="C60" s="28">
        <f>'Fiscal Equity MIDDLE'!C60</f>
        <v>0</v>
      </c>
      <c r="D60" s="28" t="e">
        <f t="shared" si="0"/>
        <v>#DIV/0!</v>
      </c>
      <c r="E60" s="64"/>
      <c r="F60" s="28">
        <f>'Fiscal Equity MIDDLE'!F60</f>
        <v>0</v>
      </c>
      <c r="G60" s="28" t="e">
        <f t="shared" si="1"/>
        <v>#DIV/0!</v>
      </c>
      <c r="H60" s="32" t="e">
        <f t="shared" si="2"/>
        <v>#DIV/0!</v>
      </c>
      <c r="I60" s="29" t="e">
        <f t="shared" si="3"/>
        <v>#DIV/0!</v>
      </c>
    </row>
    <row r="61" spans="1:9" ht="15.75" thickBot="1" x14ac:dyDescent="0.3">
      <c r="A61" s="27" t="str">
        <f>'Fiscal Equity MIDDLE'!A61</f>
        <v/>
      </c>
      <c r="B61" s="64"/>
      <c r="C61" s="28">
        <f>'Fiscal Equity MIDDLE'!C61</f>
        <v>0</v>
      </c>
      <c r="D61" s="28" t="e">
        <f t="shared" si="0"/>
        <v>#DIV/0!</v>
      </c>
      <c r="E61" s="64"/>
      <c r="F61" s="28">
        <f>'Fiscal Equity MIDDLE'!F61</f>
        <v>0</v>
      </c>
      <c r="G61" s="28" t="e">
        <f t="shared" si="1"/>
        <v>#DIV/0!</v>
      </c>
      <c r="H61" s="32" t="e">
        <f t="shared" si="2"/>
        <v>#DIV/0!</v>
      </c>
      <c r="I61" s="29" t="e">
        <f t="shared" si="3"/>
        <v>#DIV/0!</v>
      </c>
    </row>
    <row r="62" spans="1:9" ht="15.75" thickBot="1" x14ac:dyDescent="0.3">
      <c r="A62" s="27" t="str">
        <f>'Fiscal Equity MIDDLE'!A62</f>
        <v/>
      </c>
      <c r="B62" s="64"/>
      <c r="C62" s="28">
        <f>'Fiscal Equity MIDDLE'!C62</f>
        <v>0</v>
      </c>
      <c r="D62" s="28" t="e">
        <f t="shared" si="0"/>
        <v>#DIV/0!</v>
      </c>
      <c r="E62" s="64"/>
      <c r="F62" s="28">
        <f>'Fiscal Equity MIDDLE'!F62</f>
        <v>0</v>
      </c>
      <c r="G62" s="28" t="e">
        <f t="shared" si="1"/>
        <v>#DIV/0!</v>
      </c>
      <c r="H62" s="32" t="e">
        <f t="shared" si="2"/>
        <v>#DIV/0!</v>
      </c>
      <c r="I62" s="29" t="e">
        <f t="shared" si="3"/>
        <v>#DIV/0!</v>
      </c>
    </row>
    <row r="63" spans="1:9" ht="15.75" thickBot="1" x14ac:dyDescent="0.3">
      <c r="A63" s="27" t="str">
        <f>'Fiscal Equity MIDDLE'!A63</f>
        <v/>
      </c>
      <c r="B63" s="64"/>
      <c r="C63" s="28">
        <f>'Fiscal Equity MIDDLE'!C63</f>
        <v>0</v>
      </c>
      <c r="D63" s="28" t="e">
        <f t="shared" si="0"/>
        <v>#DIV/0!</v>
      </c>
      <c r="E63" s="64"/>
      <c r="F63" s="28">
        <f>'Fiscal Equity MIDDLE'!F63</f>
        <v>0</v>
      </c>
      <c r="G63" s="28" t="e">
        <f t="shared" si="1"/>
        <v>#DIV/0!</v>
      </c>
      <c r="H63" s="32" t="e">
        <f t="shared" si="2"/>
        <v>#DIV/0!</v>
      </c>
      <c r="I63" s="29" t="e">
        <f t="shared" si="3"/>
        <v>#DIV/0!</v>
      </c>
    </row>
    <row r="64" spans="1:9" ht="15.75" thickBot="1" x14ac:dyDescent="0.3">
      <c r="A64" s="27" t="str">
        <f>'Fiscal Equity MIDDLE'!A64</f>
        <v/>
      </c>
      <c r="B64" s="64"/>
      <c r="C64" s="28">
        <f>'Fiscal Equity MIDDLE'!C64</f>
        <v>0</v>
      </c>
      <c r="D64" s="28" t="e">
        <f t="shared" si="0"/>
        <v>#DIV/0!</v>
      </c>
      <c r="E64" s="64"/>
      <c r="F64" s="28">
        <f>'Fiscal Equity MIDDLE'!F64</f>
        <v>0</v>
      </c>
      <c r="G64" s="28" t="e">
        <f t="shared" si="1"/>
        <v>#DIV/0!</v>
      </c>
      <c r="H64" s="32" t="e">
        <f t="shared" si="2"/>
        <v>#DIV/0!</v>
      </c>
      <c r="I64" s="29" t="e">
        <f t="shared" si="3"/>
        <v>#DIV/0!</v>
      </c>
    </row>
    <row r="65" spans="1:9" ht="15.75" thickBot="1" x14ac:dyDescent="0.3">
      <c r="A65" s="27" t="str">
        <f>'Fiscal Equity MIDDLE'!A65</f>
        <v/>
      </c>
      <c r="B65" s="64"/>
      <c r="C65" s="28">
        <f>'Fiscal Equity MIDDLE'!C65</f>
        <v>0</v>
      </c>
      <c r="D65" s="28" t="e">
        <f t="shared" si="0"/>
        <v>#DIV/0!</v>
      </c>
      <c r="E65" s="64"/>
      <c r="F65" s="28">
        <f>'Fiscal Equity MIDDLE'!F65</f>
        <v>0</v>
      </c>
      <c r="G65" s="28" t="e">
        <f t="shared" si="1"/>
        <v>#DIV/0!</v>
      </c>
      <c r="H65" s="32" t="e">
        <f t="shared" si="2"/>
        <v>#DIV/0!</v>
      </c>
      <c r="I65" s="29" t="e">
        <f t="shared" si="3"/>
        <v>#DIV/0!</v>
      </c>
    </row>
    <row r="66" spans="1:9" ht="15.75" thickBot="1" x14ac:dyDescent="0.3">
      <c r="A66" s="27" t="str">
        <f>'Fiscal Equity MIDDLE'!A66</f>
        <v/>
      </c>
      <c r="B66" s="64"/>
      <c r="C66" s="28">
        <f>'Fiscal Equity MIDDLE'!C66</f>
        <v>0</v>
      </c>
      <c r="D66" s="28" t="e">
        <f t="shared" si="0"/>
        <v>#DIV/0!</v>
      </c>
      <c r="E66" s="64"/>
      <c r="F66" s="28">
        <f>'Fiscal Equity MIDDLE'!F66</f>
        <v>0</v>
      </c>
      <c r="G66" s="28" t="e">
        <f t="shared" si="1"/>
        <v>#DIV/0!</v>
      </c>
      <c r="H66" s="32" t="e">
        <f t="shared" si="2"/>
        <v>#DIV/0!</v>
      </c>
      <c r="I66" s="29" t="e">
        <f t="shared" si="3"/>
        <v>#DIV/0!</v>
      </c>
    </row>
    <row r="67" spans="1:9" ht="15.75" thickBot="1" x14ac:dyDescent="0.3">
      <c r="A67" s="27" t="str">
        <f>'Fiscal Equity MIDDLE'!A67</f>
        <v/>
      </c>
      <c r="B67" s="64"/>
      <c r="C67" s="28">
        <f>'Fiscal Equity MIDDLE'!C67</f>
        <v>0</v>
      </c>
      <c r="D67" s="28" t="e">
        <f t="shared" si="0"/>
        <v>#DIV/0!</v>
      </c>
      <c r="E67" s="64"/>
      <c r="F67" s="28">
        <f>'Fiscal Equity MIDDLE'!F67</f>
        <v>0</v>
      </c>
      <c r="G67" s="28" t="e">
        <f t="shared" si="1"/>
        <v>#DIV/0!</v>
      </c>
      <c r="H67" s="32" t="e">
        <f t="shared" si="2"/>
        <v>#DIV/0!</v>
      </c>
      <c r="I67" s="29" t="e">
        <f t="shared" si="3"/>
        <v>#DIV/0!</v>
      </c>
    </row>
    <row r="68" spans="1:9" ht="15.75" thickBot="1" x14ac:dyDescent="0.3">
      <c r="A68" s="27" t="str">
        <f>'Fiscal Equity MIDDLE'!A68</f>
        <v/>
      </c>
      <c r="B68" s="64"/>
      <c r="C68" s="28">
        <f>'Fiscal Equity MIDDLE'!C68</f>
        <v>0</v>
      </c>
      <c r="D68" s="28" t="e">
        <f t="shared" si="0"/>
        <v>#DIV/0!</v>
      </c>
      <c r="E68" s="64"/>
      <c r="F68" s="28">
        <f>'Fiscal Equity MIDDLE'!F68</f>
        <v>0</v>
      </c>
      <c r="G68" s="28" t="e">
        <f t="shared" si="1"/>
        <v>#DIV/0!</v>
      </c>
      <c r="H68" s="32" t="e">
        <f t="shared" si="2"/>
        <v>#DIV/0!</v>
      </c>
      <c r="I68" s="29" t="e">
        <f t="shared" si="3"/>
        <v>#DIV/0!</v>
      </c>
    </row>
    <row r="69" spans="1:9" ht="15.75" thickBot="1" x14ac:dyDescent="0.3">
      <c r="A69" s="27" t="str">
        <f>'Fiscal Equity MIDDLE'!A69</f>
        <v/>
      </c>
      <c r="B69" s="64"/>
      <c r="C69" s="28">
        <f>'Fiscal Equity MIDDLE'!C69</f>
        <v>0</v>
      </c>
      <c r="D69" s="28" t="e">
        <f t="shared" si="0"/>
        <v>#DIV/0!</v>
      </c>
      <c r="E69" s="64"/>
      <c r="F69" s="28">
        <f>'Fiscal Equity MIDDLE'!F69</f>
        <v>0</v>
      </c>
      <c r="G69" s="28" t="e">
        <f t="shared" si="1"/>
        <v>#DIV/0!</v>
      </c>
      <c r="H69" s="32" t="e">
        <f t="shared" si="2"/>
        <v>#DIV/0!</v>
      </c>
      <c r="I69" s="29" t="e">
        <f t="shared" si="3"/>
        <v>#DIV/0!</v>
      </c>
    </row>
    <row r="70" spans="1:9" ht="15.75" thickBot="1" x14ac:dyDescent="0.3">
      <c r="A70" s="27" t="str">
        <f>'Fiscal Equity MIDDLE'!A70</f>
        <v/>
      </c>
      <c r="B70" s="64"/>
      <c r="C70" s="28">
        <f>'Fiscal Equity MIDDLE'!C70</f>
        <v>0</v>
      </c>
      <c r="D70" s="28" t="e">
        <f t="shared" si="0"/>
        <v>#DIV/0!</v>
      </c>
      <c r="E70" s="64"/>
      <c r="F70" s="28">
        <f>'Fiscal Equity MIDDLE'!F70</f>
        <v>0</v>
      </c>
      <c r="G70" s="28" t="e">
        <f t="shared" si="1"/>
        <v>#DIV/0!</v>
      </c>
      <c r="H70" s="32" t="e">
        <f t="shared" si="2"/>
        <v>#DIV/0!</v>
      </c>
      <c r="I70" s="29" t="e">
        <f t="shared" si="3"/>
        <v>#DIV/0!</v>
      </c>
    </row>
    <row r="71" spans="1:9" ht="15.75" thickBot="1" x14ac:dyDescent="0.3">
      <c r="A71" s="27" t="str">
        <f>'Fiscal Equity MIDDLE'!A71</f>
        <v/>
      </c>
      <c r="B71" s="64"/>
      <c r="C71" s="28">
        <f>'Fiscal Equity MIDDLE'!C71</f>
        <v>0</v>
      </c>
      <c r="D71" s="28" t="e">
        <f t="shared" si="0"/>
        <v>#DIV/0!</v>
      </c>
      <c r="E71" s="64"/>
      <c r="F71" s="28">
        <f>'Fiscal Equity MIDDLE'!F71</f>
        <v>0</v>
      </c>
      <c r="G71" s="28" t="e">
        <f t="shared" si="1"/>
        <v>#DIV/0!</v>
      </c>
      <c r="H71" s="32" t="e">
        <f t="shared" si="2"/>
        <v>#DIV/0!</v>
      </c>
      <c r="I71" s="29" t="e">
        <f t="shared" si="3"/>
        <v>#DIV/0!</v>
      </c>
    </row>
    <row r="72" spans="1:9" ht="15.75" thickBot="1" x14ac:dyDescent="0.3">
      <c r="A72" s="27" t="str">
        <f>'Fiscal Equity MIDDLE'!A72</f>
        <v/>
      </c>
      <c r="B72" s="64"/>
      <c r="C72" s="28">
        <f>'Fiscal Equity MIDDLE'!C72</f>
        <v>0</v>
      </c>
      <c r="D72" s="28" t="e">
        <f t="shared" si="0"/>
        <v>#DIV/0!</v>
      </c>
      <c r="E72" s="64"/>
      <c r="F72" s="28">
        <f>'Fiscal Equity MIDDLE'!F72</f>
        <v>0</v>
      </c>
      <c r="G72" s="28" t="e">
        <f t="shared" si="1"/>
        <v>#DIV/0!</v>
      </c>
      <c r="H72" s="32" t="e">
        <f t="shared" si="2"/>
        <v>#DIV/0!</v>
      </c>
      <c r="I72" s="29" t="e">
        <f t="shared" si="3"/>
        <v>#DIV/0!</v>
      </c>
    </row>
    <row r="73" spans="1:9" ht="15.75" thickBot="1" x14ac:dyDescent="0.3">
      <c r="A73" s="27" t="str">
        <f>'Fiscal Equity MIDDLE'!A73</f>
        <v/>
      </c>
      <c r="B73" s="64"/>
      <c r="C73" s="28">
        <f>'Fiscal Equity MIDDLE'!C73</f>
        <v>0</v>
      </c>
      <c r="D73" s="28" t="e">
        <f t="shared" ref="D73:D136" si="4">B73/C73</f>
        <v>#DIV/0!</v>
      </c>
      <c r="E73" s="64"/>
      <c r="F73" s="28">
        <f>'Fiscal Equity MIDDLE'!F73</f>
        <v>0</v>
      </c>
      <c r="G73" s="28" t="e">
        <f t="shared" ref="G73:G136" si="5">E73/F73</f>
        <v>#DIV/0!</v>
      </c>
      <c r="H73" s="32" t="e">
        <f t="shared" ref="H73:H136" si="6">IF(G73&gt;D73,G73-D73,0)</f>
        <v>#DIV/0!</v>
      </c>
      <c r="I73" s="29" t="e">
        <f t="shared" ref="I73:I136" si="7">IF(H73&lt;0.01,"Yes","No")</f>
        <v>#DIV/0!</v>
      </c>
    </row>
    <row r="74" spans="1:9" ht="15.75" thickBot="1" x14ac:dyDescent="0.3">
      <c r="A74" s="27" t="str">
        <f>'Fiscal Equity MIDDLE'!A74</f>
        <v/>
      </c>
      <c r="B74" s="64"/>
      <c r="C74" s="28">
        <f>'Fiscal Equity MIDDLE'!C74</f>
        <v>0</v>
      </c>
      <c r="D74" s="28" t="e">
        <f t="shared" si="4"/>
        <v>#DIV/0!</v>
      </c>
      <c r="E74" s="64"/>
      <c r="F74" s="28">
        <f>'Fiscal Equity MIDDLE'!F74</f>
        <v>0</v>
      </c>
      <c r="G74" s="28" t="e">
        <f t="shared" si="5"/>
        <v>#DIV/0!</v>
      </c>
      <c r="H74" s="32" t="e">
        <f t="shared" si="6"/>
        <v>#DIV/0!</v>
      </c>
      <c r="I74" s="29" t="e">
        <f t="shared" si="7"/>
        <v>#DIV/0!</v>
      </c>
    </row>
    <row r="75" spans="1:9" ht="15.75" thickBot="1" x14ac:dyDescent="0.3">
      <c r="A75" s="27" t="str">
        <f>'Fiscal Equity MIDDLE'!A75</f>
        <v/>
      </c>
      <c r="B75" s="64"/>
      <c r="C75" s="28">
        <f>'Fiscal Equity MIDDLE'!C75</f>
        <v>0</v>
      </c>
      <c r="D75" s="28" t="e">
        <f t="shared" si="4"/>
        <v>#DIV/0!</v>
      </c>
      <c r="E75" s="64"/>
      <c r="F75" s="28">
        <f>'Fiscal Equity MIDDLE'!F75</f>
        <v>0</v>
      </c>
      <c r="G75" s="28" t="e">
        <f t="shared" si="5"/>
        <v>#DIV/0!</v>
      </c>
      <c r="H75" s="32" t="e">
        <f t="shared" si="6"/>
        <v>#DIV/0!</v>
      </c>
      <c r="I75" s="29" t="e">
        <f t="shared" si="7"/>
        <v>#DIV/0!</v>
      </c>
    </row>
    <row r="76" spans="1:9" ht="15.75" thickBot="1" x14ac:dyDescent="0.3">
      <c r="A76" s="27" t="str">
        <f>'Fiscal Equity MIDDLE'!A76</f>
        <v/>
      </c>
      <c r="B76" s="64"/>
      <c r="C76" s="28">
        <f>'Fiscal Equity MIDDLE'!C76</f>
        <v>0</v>
      </c>
      <c r="D76" s="28" t="e">
        <f t="shared" si="4"/>
        <v>#DIV/0!</v>
      </c>
      <c r="E76" s="64"/>
      <c r="F76" s="28">
        <f>'Fiscal Equity MIDDLE'!F76</f>
        <v>0</v>
      </c>
      <c r="G76" s="28" t="e">
        <f t="shared" si="5"/>
        <v>#DIV/0!</v>
      </c>
      <c r="H76" s="32" t="e">
        <f t="shared" si="6"/>
        <v>#DIV/0!</v>
      </c>
      <c r="I76" s="29" t="e">
        <f t="shared" si="7"/>
        <v>#DIV/0!</v>
      </c>
    </row>
    <row r="77" spans="1:9" ht="15.75" thickBot="1" x14ac:dyDescent="0.3">
      <c r="A77" s="27" t="str">
        <f>'Fiscal Equity MIDDLE'!A77</f>
        <v/>
      </c>
      <c r="B77" s="64"/>
      <c r="C77" s="28">
        <f>'Fiscal Equity MIDDLE'!C77</f>
        <v>0</v>
      </c>
      <c r="D77" s="28" t="e">
        <f t="shared" si="4"/>
        <v>#DIV/0!</v>
      </c>
      <c r="E77" s="64"/>
      <c r="F77" s="28">
        <f>'Fiscal Equity MIDDLE'!F77</f>
        <v>0</v>
      </c>
      <c r="G77" s="28" t="e">
        <f t="shared" si="5"/>
        <v>#DIV/0!</v>
      </c>
      <c r="H77" s="32" t="e">
        <f t="shared" si="6"/>
        <v>#DIV/0!</v>
      </c>
      <c r="I77" s="29" t="e">
        <f t="shared" si="7"/>
        <v>#DIV/0!</v>
      </c>
    </row>
    <row r="78" spans="1:9" ht="15.75" thickBot="1" x14ac:dyDescent="0.3">
      <c r="A78" s="27" t="str">
        <f>'Fiscal Equity MIDDLE'!A78</f>
        <v/>
      </c>
      <c r="B78" s="64"/>
      <c r="C78" s="28">
        <f>'Fiscal Equity MIDDLE'!C78</f>
        <v>0</v>
      </c>
      <c r="D78" s="28" t="e">
        <f t="shared" si="4"/>
        <v>#DIV/0!</v>
      </c>
      <c r="E78" s="64"/>
      <c r="F78" s="28">
        <f>'Fiscal Equity MIDDLE'!F78</f>
        <v>0</v>
      </c>
      <c r="G78" s="28" t="e">
        <f t="shared" si="5"/>
        <v>#DIV/0!</v>
      </c>
      <c r="H78" s="32" t="e">
        <f t="shared" si="6"/>
        <v>#DIV/0!</v>
      </c>
      <c r="I78" s="29" t="e">
        <f t="shared" si="7"/>
        <v>#DIV/0!</v>
      </c>
    </row>
    <row r="79" spans="1:9" ht="15.75" thickBot="1" x14ac:dyDescent="0.3">
      <c r="A79" s="27" t="str">
        <f>'Fiscal Equity MIDDLE'!A79</f>
        <v/>
      </c>
      <c r="B79" s="64"/>
      <c r="C79" s="28">
        <f>'Fiscal Equity MIDDLE'!C79</f>
        <v>0</v>
      </c>
      <c r="D79" s="28" t="e">
        <f t="shared" si="4"/>
        <v>#DIV/0!</v>
      </c>
      <c r="E79" s="64"/>
      <c r="F79" s="28">
        <f>'Fiscal Equity MIDDLE'!F79</f>
        <v>0</v>
      </c>
      <c r="G79" s="28" t="e">
        <f t="shared" si="5"/>
        <v>#DIV/0!</v>
      </c>
      <c r="H79" s="32" t="e">
        <f t="shared" si="6"/>
        <v>#DIV/0!</v>
      </c>
      <c r="I79" s="29" t="e">
        <f t="shared" si="7"/>
        <v>#DIV/0!</v>
      </c>
    </row>
    <row r="80" spans="1:9" ht="15.75" thickBot="1" x14ac:dyDescent="0.3">
      <c r="A80" s="27" t="str">
        <f>'Fiscal Equity MIDDLE'!A80</f>
        <v/>
      </c>
      <c r="B80" s="64"/>
      <c r="C80" s="28">
        <f>'Fiscal Equity MIDDLE'!C80</f>
        <v>0</v>
      </c>
      <c r="D80" s="28" t="e">
        <f t="shared" si="4"/>
        <v>#DIV/0!</v>
      </c>
      <c r="E80" s="64"/>
      <c r="F80" s="28">
        <f>'Fiscal Equity MIDDLE'!F80</f>
        <v>0</v>
      </c>
      <c r="G80" s="28" t="e">
        <f t="shared" si="5"/>
        <v>#DIV/0!</v>
      </c>
      <c r="H80" s="32" t="e">
        <f t="shared" si="6"/>
        <v>#DIV/0!</v>
      </c>
      <c r="I80" s="29" t="e">
        <f t="shared" si="7"/>
        <v>#DIV/0!</v>
      </c>
    </row>
    <row r="81" spans="1:9" ht="15.75" thickBot="1" x14ac:dyDescent="0.3">
      <c r="A81" s="27" t="str">
        <f>'Fiscal Equity MIDDLE'!A81</f>
        <v/>
      </c>
      <c r="B81" s="64"/>
      <c r="C81" s="28">
        <f>'Fiscal Equity MIDDLE'!C81</f>
        <v>0</v>
      </c>
      <c r="D81" s="28" t="e">
        <f t="shared" si="4"/>
        <v>#DIV/0!</v>
      </c>
      <c r="E81" s="64"/>
      <c r="F81" s="28">
        <f>'Fiscal Equity MIDDLE'!F81</f>
        <v>0</v>
      </c>
      <c r="G81" s="28" t="e">
        <f t="shared" si="5"/>
        <v>#DIV/0!</v>
      </c>
      <c r="H81" s="32" t="e">
        <f t="shared" si="6"/>
        <v>#DIV/0!</v>
      </c>
      <c r="I81" s="29" t="e">
        <f t="shared" si="7"/>
        <v>#DIV/0!</v>
      </c>
    </row>
    <row r="82" spans="1:9" ht="15.75" thickBot="1" x14ac:dyDescent="0.3">
      <c r="A82" s="27" t="str">
        <f>'Fiscal Equity MIDDLE'!A82</f>
        <v/>
      </c>
      <c r="B82" s="64"/>
      <c r="C82" s="28">
        <f>'Fiscal Equity MIDDLE'!C82</f>
        <v>0</v>
      </c>
      <c r="D82" s="28" t="e">
        <f t="shared" si="4"/>
        <v>#DIV/0!</v>
      </c>
      <c r="E82" s="64"/>
      <c r="F82" s="28">
        <f>'Fiscal Equity MIDDLE'!F82</f>
        <v>0</v>
      </c>
      <c r="G82" s="28" t="e">
        <f t="shared" si="5"/>
        <v>#DIV/0!</v>
      </c>
      <c r="H82" s="32" t="e">
        <f t="shared" si="6"/>
        <v>#DIV/0!</v>
      </c>
      <c r="I82" s="29" t="e">
        <f t="shared" si="7"/>
        <v>#DIV/0!</v>
      </c>
    </row>
    <row r="83" spans="1:9" ht="15.75" thickBot="1" x14ac:dyDescent="0.3">
      <c r="A83" s="27" t="str">
        <f>'Fiscal Equity MIDDLE'!A83</f>
        <v/>
      </c>
      <c r="B83" s="64"/>
      <c r="C83" s="28">
        <f>'Fiscal Equity MIDDLE'!C83</f>
        <v>0</v>
      </c>
      <c r="D83" s="28" t="e">
        <f t="shared" si="4"/>
        <v>#DIV/0!</v>
      </c>
      <c r="E83" s="64"/>
      <c r="F83" s="28">
        <f>'Fiscal Equity MIDDLE'!F83</f>
        <v>0</v>
      </c>
      <c r="G83" s="28" t="e">
        <f t="shared" si="5"/>
        <v>#DIV/0!</v>
      </c>
      <c r="H83" s="32" t="e">
        <f t="shared" si="6"/>
        <v>#DIV/0!</v>
      </c>
      <c r="I83" s="29" t="e">
        <f t="shared" si="7"/>
        <v>#DIV/0!</v>
      </c>
    </row>
    <row r="84" spans="1:9" ht="15.75" thickBot="1" x14ac:dyDescent="0.3">
      <c r="A84" s="27" t="str">
        <f>'Fiscal Equity MIDDLE'!A84</f>
        <v/>
      </c>
      <c r="B84" s="64"/>
      <c r="C84" s="28">
        <f>'Fiscal Equity MIDDLE'!C84</f>
        <v>0</v>
      </c>
      <c r="D84" s="28" t="e">
        <f t="shared" si="4"/>
        <v>#DIV/0!</v>
      </c>
      <c r="E84" s="64"/>
      <c r="F84" s="28">
        <f>'Fiscal Equity MIDDLE'!F84</f>
        <v>0</v>
      </c>
      <c r="G84" s="28" t="e">
        <f t="shared" si="5"/>
        <v>#DIV/0!</v>
      </c>
      <c r="H84" s="32" t="e">
        <f t="shared" si="6"/>
        <v>#DIV/0!</v>
      </c>
      <c r="I84" s="29" t="e">
        <f t="shared" si="7"/>
        <v>#DIV/0!</v>
      </c>
    </row>
    <row r="85" spans="1:9" ht="15.75" thickBot="1" x14ac:dyDescent="0.3">
      <c r="A85" s="27" t="str">
        <f>'Fiscal Equity MIDDLE'!A85</f>
        <v/>
      </c>
      <c r="B85" s="64"/>
      <c r="C85" s="28">
        <f>'Fiscal Equity MIDDLE'!C85</f>
        <v>0</v>
      </c>
      <c r="D85" s="28" t="e">
        <f t="shared" si="4"/>
        <v>#DIV/0!</v>
      </c>
      <c r="E85" s="64"/>
      <c r="F85" s="28">
        <f>'Fiscal Equity MIDDLE'!F85</f>
        <v>0</v>
      </c>
      <c r="G85" s="28" t="e">
        <f t="shared" si="5"/>
        <v>#DIV/0!</v>
      </c>
      <c r="H85" s="32" t="e">
        <f t="shared" si="6"/>
        <v>#DIV/0!</v>
      </c>
      <c r="I85" s="29" t="e">
        <f t="shared" si="7"/>
        <v>#DIV/0!</v>
      </c>
    </row>
    <row r="86" spans="1:9" ht="15.75" thickBot="1" x14ac:dyDescent="0.3">
      <c r="A86" s="27" t="str">
        <f>'Fiscal Equity MIDDLE'!A86</f>
        <v/>
      </c>
      <c r="B86" s="64"/>
      <c r="C86" s="28">
        <f>'Fiscal Equity MIDDLE'!C86</f>
        <v>0</v>
      </c>
      <c r="D86" s="28" t="e">
        <f t="shared" si="4"/>
        <v>#DIV/0!</v>
      </c>
      <c r="E86" s="64"/>
      <c r="F86" s="28">
        <f>'Fiscal Equity MIDDLE'!F86</f>
        <v>0</v>
      </c>
      <c r="G86" s="28" t="e">
        <f t="shared" si="5"/>
        <v>#DIV/0!</v>
      </c>
      <c r="H86" s="32" t="e">
        <f t="shared" si="6"/>
        <v>#DIV/0!</v>
      </c>
      <c r="I86" s="29" t="e">
        <f t="shared" si="7"/>
        <v>#DIV/0!</v>
      </c>
    </row>
    <row r="87" spans="1:9" ht="15.75" thickBot="1" x14ac:dyDescent="0.3">
      <c r="A87" s="27" t="str">
        <f>'Fiscal Equity MIDDLE'!A87</f>
        <v/>
      </c>
      <c r="B87" s="64"/>
      <c r="C87" s="28">
        <f>'Fiscal Equity MIDDLE'!C87</f>
        <v>0</v>
      </c>
      <c r="D87" s="28" t="e">
        <f t="shared" si="4"/>
        <v>#DIV/0!</v>
      </c>
      <c r="E87" s="64"/>
      <c r="F87" s="28">
        <f>'Fiscal Equity MIDDLE'!F87</f>
        <v>0</v>
      </c>
      <c r="G87" s="28" t="e">
        <f t="shared" si="5"/>
        <v>#DIV/0!</v>
      </c>
      <c r="H87" s="32" t="e">
        <f t="shared" si="6"/>
        <v>#DIV/0!</v>
      </c>
      <c r="I87" s="29" t="e">
        <f t="shared" si="7"/>
        <v>#DIV/0!</v>
      </c>
    </row>
    <row r="88" spans="1:9" ht="15.75" thickBot="1" x14ac:dyDescent="0.3">
      <c r="A88" s="27" t="str">
        <f>'Fiscal Equity MIDDLE'!A88</f>
        <v/>
      </c>
      <c r="B88" s="64"/>
      <c r="C88" s="28">
        <f>'Fiscal Equity MIDDLE'!C88</f>
        <v>0</v>
      </c>
      <c r="D88" s="28" t="e">
        <f t="shared" si="4"/>
        <v>#DIV/0!</v>
      </c>
      <c r="E88" s="64"/>
      <c r="F88" s="28">
        <f>'Fiscal Equity MIDDLE'!F88</f>
        <v>0</v>
      </c>
      <c r="G88" s="28" t="e">
        <f t="shared" si="5"/>
        <v>#DIV/0!</v>
      </c>
      <c r="H88" s="32" t="e">
        <f t="shared" si="6"/>
        <v>#DIV/0!</v>
      </c>
      <c r="I88" s="29" t="e">
        <f t="shared" si="7"/>
        <v>#DIV/0!</v>
      </c>
    </row>
    <row r="89" spans="1:9" ht="15.75" thickBot="1" x14ac:dyDescent="0.3">
      <c r="A89" s="27" t="str">
        <f>'Fiscal Equity MIDDLE'!A89</f>
        <v/>
      </c>
      <c r="B89" s="64"/>
      <c r="C89" s="28">
        <f>'Fiscal Equity MIDDLE'!C89</f>
        <v>0</v>
      </c>
      <c r="D89" s="28" t="e">
        <f t="shared" si="4"/>
        <v>#DIV/0!</v>
      </c>
      <c r="E89" s="64"/>
      <c r="F89" s="28">
        <f>'Fiscal Equity MIDDLE'!F89</f>
        <v>0</v>
      </c>
      <c r="G89" s="28" t="e">
        <f t="shared" si="5"/>
        <v>#DIV/0!</v>
      </c>
      <c r="H89" s="32" t="e">
        <f t="shared" si="6"/>
        <v>#DIV/0!</v>
      </c>
      <c r="I89" s="29" t="e">
        <f t="shared" si="7"/>
        <v>#DIV/0!</v>
      </c>
    </row>
    <row r="90" spans="1:9" ht="15.75" thickBot="1" x14ac:dyDescent="0.3">
      <c r="A90" s="27" t="str">
        <f>'Fiscal Equity MIDDLE'!A90</f>
        <v/>
      </c>
      <c r="B90" s="64"/>
      <c r="C90" s="28">
        <f>'Fiscal Equity MIDDLE'!C90</f>
        <v>0</v>
      </c>
      <c r="D90" s="28" t="e">
        <f t="shared" si="4"/>
        <v>#DIV/0!</v>
      </c>
      <c r="E90" s="64"/>
      <c r="F90" s="28">
        <f>'Fiscal Equity MIDDLE'!F90</f>
        <v>0</v>
      </c>
      <c r="G90" s="28" t="e">
        <f t="shared" si="5"/>
        <v>#DIV/0!</v>
      </c>
      <c r="H90" s="32" t="e">
        <f t="shared" si="6"/>
        <v>#DIV/0!</v>
      </c>
      <c r="I90" s="29" t="e">
        <f t="shared" si="7"/>
        <v>#DIV/0!</v>
      </c>
    </row>
    <row r="91" spans="1:9" ht="15.75" thickBot="1" x14ac:dyDescent="0.3">
      <c r="A91" s="27" t="str">
        <f>'Fiscal Equity MIDDLE'!A91</f>
        <v/>
      </c>
      <c r="B91" s="64"/>
      <c r="C91" s="28">
        <f>'Fiscal Equity MIDDLE'!C91</f>
        <v>0</v>
      </c>
      <c r="D91" s="28" t="e">
        <f t="shared" si="4"/>
        <v>#DIV/0!</v>
      </c>
      <c r="E91" s="64"/>
      <c r="F91" s="28">
        <f>'Fiscal Equity MIDDLE'!F91</f>
        <v>0</v>
      </c>
      <c r="G91" s="28" t="e">
        <f t="shared" si="5"/>
        <v>#DIV/0!</v>
      </c>
      <c r="H91" s="32" t="e">
        <f t="shared" si="6"/>
        <v>#DIV/0!</v>
      </c>
      <c r="I91" s="29" t="e">
        <f t="shared" si="7"/>
        <v>#DIV/0!</v>
      </c>
    </row>
    <row r="92" spans="1:9" ht="15.75" thickBot="1" x14ac:dyDescent="0.3">
      <c r="A92" s="27" t="str">
        <f>'Fiscal Equity MIDDLE'!A92</f>
        <v/>
      </c>
      <c r="B92" s="64"/>
      <c r="C92" s="28">
        <f>'Fiscal Equity MIDDLE'!C92</f>
        <v>0</v>
      </c>
      <c r="D92" s="28" t="e">
        <f t="shared" si="4"/>
        <v>#DIV/0!</v>
      </c>
      <c r="E92" s="64"/>
      <c r="F92" s="28">
        <f>'Fiscal Equity MIDDLE'!F92</f>
        <v>0</v>
      </c>
      <c r="G92" s="28" t="e">
        <f t="shared" si="5"/>
        <v>#DIV/0!</v>
      </c>
      <c r="H92" s="32" t="e">
        <f t="shared" si="6"/>
        <v>#DIV/0!</v>
      </c>
      <c r="I92" s="29" t="e">
        <f t="shared" si="7"/>
        <v>#DIV/0!</v>
      </c>
    </row>
    <row r="93" spans="1:9" ht="15.75" thickBot="1" x14ac:dyDescent="0.3">
      <c r="A93" s="27" t="str">
        <f>'Fiscal Equity MIDDLE'!A93</f>
        <v/>
      </c>
      <c r="B93" s="64"/>
      <c r="C93" s="28">
        <f>'Fiscal Equity MIDDLE'!C93</f>
        <v>0</v>
      </c>
      <c r="D93" s="28" t="e">
        <f t="shared" si="4"/>
        <v>#DIV/0!</v>
      </c>
      <c r="E93" s="64"/>
      <c r="F93" s="28">
        <f>'Fiscal Equity MIDDLE'!F93</f>
        <v>0</v>
      </c>
      <c r="G93" s="28" t="e">
        <f t="shared" si="5"/>
        <v>#DIV/0!</v>
      </c>
      <c r="H93" s="32" t="e">
        <f t="shared" si="6"/>
        <v>#DIV/0!</v>
      </c>
      <c r="I93" s="29" t="e">
        <f t="shared" si="7"/>
        <v>#DIV/0!</v>
      </c>
    </row>
    <row r="94" spans="1:9" ht="15.75" thickBot="1" x14ac:dyDescent="0.3">
      <c r="A94" s="27" t="str">
        <f>'Fiscal Equity MIDDLE'!A94</f>
        <v/>
      </c>
      <c r="B94" s="64"/>
      <c r="C94" s="28">
        <f>'Fiscal Equity MIDDLE'!C94</f>
        <v>0</v>
      </c>
      <c r="D94" s="28" t="e">
        <f t="shared" si="4"/>
        <v>#DIV/0!</v>
      </c>
      <c r="E94" s="64"/>
      <c r="F94" s="28">
        <f>'Fiscal Equity MIDDLE'!F94</f>
        <v>0</v>
      </c>
      <c r="G94" s="28" t="e">
        <f t="shared" si="5"/>
        <v>#DIV/0!</v>
      </c>
      <c r="H94" s="32" t="e">
        <f t="shared" si="6"/>
        <v>#DIV/0!</v>
      </c>
      <c r="I94" s="29" t="e">
        <f t="shared" si="7"/>
        <v>#DIV/0!</v>
      </c>
    </row>
    <row r="95" spans="1:9" ht="15.75" thickBot="1" x14ac:dyDescent="0.3">
      <c r="A95" s="27" t="str">
        <f>'Fiscal Equity MIDDLE'!A95</f>
        <v/>
      </c>
      <c r="B95" s="64"/>
      <c r="C95" s="28">
        <f>'Fiscal Equity MIDDLE'!C95</f>
        <v>0</v>
      </c>
      <c r="D95" s="28" t="e">
        <f t="shared" si="4"/>
        <v>#DIV/0!</v>
      </c>
      <c r="E95" s="64"/>
      <c r="F95" s="28">
        <f>'Fiscal Equity MIDDLE'!F95</f>
        <v>0</v>
      </c>
      <c r="G95" s="28" t="e">
        <f t="shared" si="5"/>
        <v>#DIV/0!</v>
      </c>
      <c r="H95" s="32" t="e">
        <f t="shared" si="6"/>
        <v>#DIV/0!</v>
      </c>
      <c r="I95" s="29" t="e">
        <f t="shared" si="7"/>
        <v>#DIV/0!</v>
      </c>
    </row>
    <row r="96" spans="1:9" ht="15.75" thickBot="1" x14ac:dyDescent="0.3">
      <c r="A96" s="27" t="str">
        <f>'Fiscal Equity MIDDLE'!A96</f>
        <v/>
      </c>
      <c r="B96" s="64"/>
      <c r="C96" s="28">
        <f>'Fiscal Equity MIDDLE'!C96</f>
        <v>0</v>
      </c>
      <c r="D96" s="28" t="e">
        <f t="shared" si="4"/>
        <v>#DIV/0!</v>
      </c>
      <c r="E96" s="64"/>
      <c r="F96" s="28">
        <f>'Fiscal Equity MIDDLE'!F96</f>
        <v>0</v>
      </c>
      <c r="G96" s="28" t="e">
        <f t="shared" si="5"/>
        <v>#DIV/0!</v>
      </c>
      <c r="H96" s="32" t="e">
        <f t="shared" si="6"/>
        <v>#DIV/0!</v>
      </c>
      <c r="I96" s="29" t="e">
        <f t="shared" si="7"/>
        <v>#DIV/0!</v>
      </c>
    </row>
    <row r="97" spans="1:9" ht="15.75" thickBot="1" x14ac:dyDescent="0.3">
      <c r="A97" s="27" t="str">
        <f>'Fiscal Equity MIDDLE'!A97</f>
        <v/>
      </c>
      <c r="B97" s="64"/>
      <c r="C97" s="28">
        <f>'Fiscal Equity MIDDLE'!C97</f>
        <v>0</v>
      </c>
      <c r="D97" s="28" t="e">
        <f t="shared" si="4"/>
        <v>#DIV/0!</v>
      </c>
      <c r="E97" s="64"/>
      <c r="F97" s="28">
        <f>'Fiscal Equity MIDDLE'!F97</f>
        <v>0</v>
      </c>
      <c r="G97" s="28" t="e">
        <f t="shared" si="5"/>
        <v>#DIV/0!</v>
      </c>
      <c r="H97" s="32" t="e">
        <f t="shared" si="6"/>
        <v>#DIV/0!</v>
      </c>
      <c r="I97" s="29" t="e">
        <f t="shared" si="7"/>
        <v>#DIV/0!</v>
      </c>
    </row>
    <row r="98" spans="1:9" ht="15.75" thickBot="1" x14ac:dyDescent="0.3">
      <c r="A98" s="27" t="str">
        <f>'Fiscal Equity MIDDLE'!A98</f>
        <v/>
      </c>
      <c r="B98" s="64"/>
      <c r="C98" s="28">
        <f>'Fiscal Equity MIDDLE'!C98</f>
        <v>0</v>
      </c>
      <c r="D98" s="28" t="e">
        <f t="shared" si="4"/>
        <v>#DIV/0!</v>
      </c>
      <c r="E98" s="64"/>
      <c r="F98" s="28">
        <f>'Fiscal Equity MIDDLE'!F98</f>
        <v>0</v>
      </c>
      <c r="G98" s="28" t="e">
        <f t="shared" si="5"/>
        <v>#DIV/0!</v>
      </c>
      <c r="H98" s="32" t="e">
        <f t="shared" si="6"/>
        <v>#DIV/0!</v>
      </c>
      <c r="I98" s="29" t="e">
        <f t="shared" si="7"/>
        <v>#DIV/0!</v>
      </c>
    </row>
    <row r="99" spans="1:9" ht="15.75" thickBot="1" x14ac:dyDescent="0.3">
      <c r="A99" s="27" t="str">
        <f>'Fiscal Equity MIDDLE'!A99</f>
        <v/>
      </c>
      <c r="B99" s="64"/>
      <c r="C99" s="28">
        <f>'Fiscal Equity MIDDLE'!C99</f>
        <v>0</v>
      </c>
      <c r="D99" s="28" t="e">
        <f t="shared" si="4"/>
        <v>#DIV/0!</v>
      </c>
      <c r="E99" s="64"/>
      <c r="F99" s="28">
        <f>'Fiscal Equity MIDDLE'!F99</f>
        <v>0</v>
      </c>
      <c r="G99" s="28" t="e">
        <f t="shared" si="5"/>
        <v>#DIV/0!</v>
      </c>
      <c r="H99" s="32" t="e">
        <f t="shared" si="6"/>
        <v>#DIV/0!</v>
      </c>
      <c r="I99" s="29" t="e">
        <f t="shared" si="7"/>
        <v>#DIV/0!</v>
      </c>
    </row>
    <row r="100" spans="1:9" ht="15.75" thickBot="1" x14ac:dyDescent="0.3">
      <c r="A100" s="27" t="str">
        <f>'Fiscal Equity MIDDLE'!A100</f>
        <v/>
      </c>
      <c r="B100" s="64"/>
      <c r="C100" s="28">
        <f>'Fiscal Equity MIDDLE'!C100</f>
        <v>0</v>
      </c>
      <c r="D100" s="28" t="e">
        <f t="shared" si="4"/>
        <v>#DIV/0!</v>
      </c>
      <c r="E100" s="64"/>
      <c r="F100" s="28">
        <f>'Fiscal Equity MIDDLE'!F100</f>
        <v>0</v>
      </c>
      <c r="G100" s="28" t="e">
        <f t="shared" si="5"/>
        <v>#DIV/0!</v>
      </c>
      <c r="H100" s="32" t="e">
        <f t="shared" si="6"/>
        <v>#DIV/0!</v>
      </c>
      <c r="I100" s="29" t="e">
        <f t="shared" si="7"/>
        <v>#DIV/0!</v>
      </c>
    </row>
    <row r="101" spans="1:9" ht="15.75" thickBot="1" x14ac:dyDescent="0.3">
      <c r="A101" s="27" t="str">
        <f>'Fiscal Equity MIDDLE'!A101</f>
        <v/>
      </c>
      <c r="B101" s="64"/>
      <c r="C101" s="28">
        <f>'Fiscal Equity MIDDLE'!C101</f>
        <v>0</v>
      </c>
      <c r="D101" s="28" t="e">
        <f t="shared" si="4"/>
        <v>#DIV/0!</v>
      </c>
      <c r="E101" s="64"/>
      <c r="F101" s="28">
        <f>'Fiscal Equity MIDDLE'!F101</f>
        <v>0</v>
      </c>
      <c r="G101" s="28" t="e">
        <f t="shared" si="5"/>
        <v>#DIV/0!</v>
      </c>
      <c r="H101" s="32" t="e">
        <f t="shared" si="6"/>
        <v>#DIV/0!</v>
      </c>
      <c r="I101" s="29" t="e">
        <f t="shared" si="7"/>
        <v>#DIV/0!</v>
      </c>
    </row>
    <row r="102" spans="1:9" ht="15.75" thickBot="1" x14ac:dyDescent="0.3">
      <c r="A102" s="27" t="str">
        <f>'Fiscal Equity MIDDLE'!A102</f>
        <v/>
      </c>
      <c r="B102" s="64"/>
      <c r="C102" s="28">
        <f>'Fiscal Equity MIDDLE'!C102</f>
        <v>0</v>
      </c>
      <c r="D102" s="28" t="e">
        <f t="shared" si="4"/>
        <v>#DIV/0!</v>
      </c>
      <c r="E102" s="64"/>
      <c r="F102" s="28">
        <f>'Fiscal Equity MIDDLE'!F102</f>
        <v>0</v>
      </c>
      <c r="G102" s="28" t="e">
        <f t="shared" si="5"/>
        <v>#DIV/0!</v>
      </c>
      <c r="H102" s="32" t="e">
        <f t="shared" si="6"/>
        <v>#DIV/0!</v>
      </c>
      <c r="I102" s="29" t="e">
        <f t="shared" si="7"/>
        <v>#DIV/0!</v>
      </c>
    </row>
    <row r="103" spans="1:9" ht="15.75" thickBot="1" x14ac:dyDescent="0.3">
      <c r="A103" s="27" t="str">
        <f>'Fiscal Equity MIDDLE'!A103</f>
        <v/>
      </c>
      <c r="B103" s="64"/>
      <c r="C103" s="28">
        <f>'Fiscal Equity MIDDLE'!C103</f>
        <v>0</v>
      </c>
      <c r="D103" s="28" t="e">
        <f t="shared" si="4"/>
        <v>#DIV/0!</v>
      </c>
      <c r="E103" s="64"/>
      <c r="F103" s="28">
        <f>'Fiscal Equity MIDDLE'!F103</f>
        <v>0</v>
      </c>
      <c r="G103" s="28" t="e">
        <f t="shared" si="5"/>
        <v>#DIV/0!</v>
      </c>
      <c r="H103" s="32" t="e">
        <f t="shared" si="6"/>
        <v>#DIV/0!</v>
      </c>
      <c r="I103" s="29" t="e">
        <f t="shared" si="7"/>
        <v>#DIV/0!</v>
      </c>
    </row>
    <row r="104" spans="1:9" ht="15.75" thickBot="1" x14ac:dyDescent="0.3">
      <c r="A104" s="27" t="str">
        <f>'Fiscal Equity MIDDLE'!A104</f>
        <v/>
      </c>
      <c r="B104" s="64"/>
      <c r="C104" s="28">
        <f>'Fiscal Equity MIDDLE'!C104</f>
        <v>0</v>
      </c>
      <c r="D104" s="28" t="e">
        <f t="shared" si="4"/>
        <v>#DIV/0!</v>
      </c>
      <c r="E104" s="64"/>
      <c r="F104" s="28">
        <f>'Fiscal Equity MIDDLE'!F104</f>
        <v>0</v>
      </c>
      <c r="G104" s="28" t="e">
        <f t="shared" si="5"/>
        <v>#DIV/0!</v>
      </c>
      <c r="H104" s="32" t="e">
        <f t="shared" si="6"/>
        <v>#DIV/0!</v>
      </c>
      <c r="I104" s="29" t="e">
        <f t="shared" si="7"/>
        <v>#DIV/0!</v>
      </c>
    </row>
    <row r="105" spans="1:9" ht="15.75" thickBot="1" x14ac:dyDescent="0.3">
      <c r="A105" s="27" t="str">
        <f>'Fiscal Equity MIDDLE'!A105</f>
        <v/>
      </c>
      <c r="B105" s="64"/>
      <c r="C105" s="28">
        <f>'Fiscal Equity MIDDLE'!C105</f>
        <v>0</v>
      </c>
      <c r="D105" s="28" t="e">
        <f t="shared" si="4"/>
        <v>#DIV/0!</v>
      </c>
      <c r="E105" s="64"/>
      <c r="F105" s="28">
        <f>'Fiscal Equity MIDDLE'!F105</f>
        <v>0</v>
      </c>
      <c r="G105" s="28" t="e">
        <f t="shared" si="5"/>
        <v>#DIV/0!</v>
      </c>
      <c r="H105" s="32" t="e">
        <f t="shared" si="6"/>
        <v>#DIV/0!</v>
      </c>
      <c r="I105" s="29" t="e">
        <f t="shared" si="7"/>
        <v>#DIV/0!</v>
      </c>
    </row>
    <row r="106" spans="1:9" ht="15.75" thickBot="1" x14ac:dyDescent="0.3">
      <c r="A106" s="27" t="str">
        <f>'Fiscal Equity MIDDLE'!A106</f>
        <v/>
      </c>
      <c r="B106" s="64"/>
      <c r="C106" s="28">
        <f>'Fiscal Equity MIDDLE'!C106</f>
        <v>0</v>
      </c>
      <c r="D106" s="28" t="e">
        <f t="shared" si="4"/>
        <v>#DIV/0!</v>
      </c>
      <c r="E106" s="64"/>
      <c r="F106" s="28">
        <f>'Fiscal Equity MIDDLE'!F106</f>
        <v>0</v>
      </c>
      <c r="G106" s="28" t="e">
        <f t="shared" si="5"/>
        <v>#DIV/0!</v>
      </c>
      <c r="H106" s="32" t="e">
        <f t="shared" si="6"/>
        <v>#DIV/0!</v>
      </c>
      <c r="I106" s="29" t="e">
        <f t="shared" si="7"/>
        <v>#DIV/0!</v>
      </c>
    </row>
    <row r="107" spans="1:9" ht="15.75" thickBot="1" x14ac:dyDescent="0.3">
      <c r="A107" s="27" t="str">
        <f>'Fiscal Equity MIDDLE'!A107</f>
        <v/>
      </c>
      <c r="B107" s="64"/>
      <c r="C107" s="28">
        <f>'Fiscal Equity MIDDLE'!C107</f>
        <v>0</v>
      </c>
      <c r="D107" s="28" t="e">
        <f t="shared" si="4"/>
        <v>#DIV/0!</v>
      </c>
      <c r="E107" s="64"/>
      <c r="F107" s="28">
        <f>'Fiscal Equity MIDDLE'!F107</f>
        <v>0</v>
      </c>
      <c r="G107" s="28" t="e">
        <f t="shared" si="5"/>
        <v>#DIV/0!</v>
      </c>
      <c r="H107" s="32" t="e">
        <f t="shared" si="6"/>
        <v>#DIV/0!</v>
      </c>
      <c r="I107" s="29" t="e">
        <f t="shared" si="7"/>
        <v>#DIV/0!</v>
      </c>
    </row>
    <row r="108" spans="1:9" ht="15.75" thickBot="1" x14ac:dyDescent="0.3">
      <c r="A108" s="27" t="str">
        <f>'Fiscal Equity MIDDLE'!A108</f>
        <v/>
      </c>
      <c r="B108" s="64"/>
      <c r="C108" s="28">
        <f>'Fiscal Equity MIDDLE'!C108</f>
        <v>0</v>
      </c>
      <c r="D108" s="28" t="e">
        <f t="shared" si="4"/>
        <v>#DIV/0!</v>
      </c>
      <c r="E108" s="64"/>
      <c r="F108" s="28">
        <f>'Fiscal Equity MIDDLE'!F108</f>
        <v>0</v>
      </c>
      <c r="G108" s="28" t="e">
        <f t="shared" si="5"/>
        <v>#DIV/0!</v>
      </c>
      <c r="H108" s="32" t="e">
        <f t="shared" si="6"/>
        <v>#DIV/0!</v>
      </c>
      <c r="I108" s="29" t="e">
        <f t="shared" si="7"/>
        <v>#DIV/0!</v>
      </c>
    </row>
    <row r="109" spans="1:9" ht="15.75" thickBot="1" x14ac:dyDescent="0.3">
      <c r="A109" s="27" t="str">
        <f>'Fiscal Equity MIDDLE'!A109</f>
        <v/>
      </c>
      <c r="B109" s="64"/>
      <c r="C109" s="28">
        <f>'Fiscal Equity MIDDLE'!C109</f>
        <v>0</v>
      </c>
      <c r="D109" s="28" t="e">
        <f t="shared" si="4"/>
        <v>#DIV/0!</v>
      </c>
      <c r="E109" s="64"/>
      <c r="F109" s="28">
        <f>'Fiscal Equity MIDDLE'!F109</f>
        <v>0</v>
      </c>
      <c r="G109" s="28" t="e">
        <f t="shared" si="5"/>
        <v>#DIV/0!</v>
      </c>
      <c r="H109" s="32" t="e">
        <f t="shared" si="6"/>
        <v>#DIV/0!</v>
      </c>
      <c r="I109" s="29" t="e">
        <f t="shared" si="7"/>
        <v>#DIV/0!</v>
      </c>
    </row>
    <row r="110" spans="1:9" ht="15.75" thickBot="1" x14ac:dyDescent="0.3">
      <c r="A110" s="27" t="str">
        <f>'Fiscal Equity MIDDLE'!A110</f>
        <v/>
      </c>
      <c r="B110" s="64"/>
      <c r="C110" s="28">
        <f>'Fiscal Equity MIDDLE'!C110</f>
        <v>0</v>
      </c>
      <c r="D110" s="28" t="e">
        <f t="shared" si="4"/>
        <v>#DIV/0!</v>
      </c>
      <c r="E110" s="64"/>
      <c r="F110" s="28">
        <f>'Fiscal Equity MIDDLE'!F110</f>
        <v>0</v>
      </c>
      <c r="G110" s="28" t="e">
        <f t="shared" si="5"/>
        <v>#DIV/0!</v>
      </c>
      <c r="H110" s="32" t="e">
        <f t="shared" si="6"/>
        <v>#DIV/0!</v>
      </c>
      <c r="I110" s="29" t="e">
        <f t="shared" si="7"/>
        <v>#DIV/0!</v>
      </c>
    </row>
    <row r="111" spans="1:9" ht="15.75" thickBot="1" x14ac:dyDescent="0.3">
      <c r="A111" s="27" t="str">
        <f>'Fiscal Equity MIDDLE'!A111</f>
        <v/>
      </c>
      <c r="B111" s="64"/>
      <c r="C111" s="28">
        <f>'Fiscal Equity MIDDLE'!C111</f>
        <v>0</v>
      </c>
      <c r="D111" s="28" t="e">
        <f t="shared" si="4"/>
        <v>#DIV/0!</v>
      </c>
      <c r="E111" s="64"/>
      <c r="F111" s="28">
        <f>'Fiscal Equity MIDDLE'!F111</f>
        <v>0</v>
      </c>
      <c r="G111" s="28" t="e">
        <f t="shared" si="5"/>
        <v>#DIV/0!</v>
      </c>
      <c r="H111" s="32" t="e">
        <f t="shared" si="6"/>
        <v>#DIV/0!</v>
      </c>
      <c r="I111" s="29" t="e">
        <f t="shared" si="7"/>
        <v>#DIV/0!</v>
      </c>
    </row>
    <row r="112" spans="1:9" ht="15.75" thickBot="1" x14ac:dyDescent="0.3">
      <c r="A112" s="27" t="str">
        <f>'Fiscal Equity MIDDLE'!A112</f>
        <v/>
      </c>
      <c r="B112" s="64"/>
      <c r="C112" s="28">
        <f>'Fiscal Equity MIDDLE'!C112</f>
        <v>0</v>
      </c>
      <c r="D112" s="28" t="e">
        <f t="shared" si="4"/>
        <v>#DIV/0!</v>
      </c>
      <c r="E112" s="64"/>
      <c r="F112" s="28">
        <f>'Fiscal Equity MIDDLE'!F112</f>
        <v>0</v>
      </c>
      <c r="G112" s="28" t="e">
        <f t="shared" si="5"/>
        <v>#DIV/0!</v>
      </c>
      <c r="H112" s="32" t="e">
        <f t="shared" si="6"/>
        <v>#DIV/0!</v>
      </c>
      <c r="I112" s="29" t="e">
        <f t="shared" si="7"/>
        <v>#DIV/0!</v>
      </c>
    </row>
    <row r="113" spans="1:9" ht="15.75" thickBot="1" x14ac:dyDescent="0.3">
      <c r="A113" s="27" t="str">
        <f>'Fiscal Equity MIDDLE'!A113</f>
        <v/>
      </c>
      <c r="B113" s="64"/>
      <c r="C113" s="28">
        <f>'Fiscal Equity MIDDLE'!C113</f>
        <v>0</v>
      </c>
      <c r="D113" s="28" t="e">
        <f t="shared" si="4"/>
        <v>#DIV/0!</v>
      </c>
      <c r="E113" s="64"/>
      <c r="F113" s="28">
        <f>'Fiscal Equity MIDDLE'!F113</f>
        <v>0</v>
      </c>
      <c r="G113" s="28" t="e">
        <f t="shared" si="5"/>
        <v>#DIV/0!</v>
      </c>
      <c r="H113" s="32" t="e">
        <f t="shared" si="6"/>
        <v>#DIV/0!</v>
      </c>
      <c r="I113" s="29" t="e">
        <f t="shared" si="7"/>
        <v>#DIV/0!</v>
      </c>
    </row>
    <row r="114" spans="1:9" ht="15.75" thickBot="1" x14ac:dyDescent="0.3">
      <c r="A114" s="27" t="str">
        <f>'Fiscal Equity MIDDLE'!A114</f>
        <v/>
      </c>
      <c r="B114" s="64"/>
      <c r="C114" s="28">
        <f>'Fiscal Equity MIDDLE'!C114</f>
        <v>0</v>
      </c>
      <c r="D114" s="28" t="e">
        <f t="shared" si="4"/>
        <v>#DIV/0!</v>
      </c>
      <c r="E114" s="64"/>
      <c r="F114" s="28">
        <f>'Fiscal Equity MIDDLE'!F114</f>
        <v>0</v>
      </c>
      <c r="G114" s="28" t="e">
        <f t="shared" si="5"/>
        <v>#DIV/0!</v>
      </c>
      <c r="H114" s="32" t="e">
        <f t="shared" si="6"/>
        <v>#DIV/0!</v>
      </c>
      <c r="I114" s="29" t="e">
        <f t="shared" si="7"/>
        <v>#DIV/0!</v>
      </c>
    </row>
    <row r="115" spans="1:9" ht="15.75" thickBot="1" x14ac:dyDescent="0.3">
      <c r="A115" s="27" t="str">
        <f>'Fiscal Equity MIDDLE'!A115</f>
        <v/>
      </c>
      <c r="B115" s="64"/>
      <c r="C115" s="28">
        <f>'Fiscal Equity MIDDLE'!C115</f>
        <v>0</v>
      </c>
      <c r="D115" s="28" t="e">
        <f t="shared" si="4"/>
        <v>#DIV/0!</v>
      </c>
      <c r="E115" s="64"/>
      <c r="F115" s="28">
        <f>'Fiscal Equity MIDDLE'!F115</f>
        <v>0</v>
      </c>
      <c r="G115" s="28" t="e">
        <f t="shared" si="5"/>
        <v>#DIV/0!</v>
      </c>
      <c r="H115" s="32" t="e">
        <f t="shared" si="6"/>
        <v>#DIV/0!</v>
      </c>
      <c r="I115" s="29" t="e">
        <f t="shared" si="7"/>
        <v>#DIV/0!</v>
      </c>
    </row>
    <row r="116" spans="1:9" ht="15.75" thickBot="1" x14ac:dyDescent="0.3">
      <c r="A116" s="27" t="str">
        <f>'Fiscal Equity MIDDLE'!A116</f>
        <v/>
      </c>
      <c r="B116" s="64"/>
      <c r="C116" s="28">
        <f>'Fiscal Equity MIDDLE'!C116</f>
        <v>0</v>
      </c>
      <c r="D116" s="28" t="e">
        <f t="shared" si="4"/>
        <v>#DIV/0!</v>
      </c>
      <c r="E116" s="64"/>
      <c r="F116" s="28">
        <f>'Fiscal Equity MIDDLE'!F116</f>
        <v>0</v>
      </c>
      <c r="G116" s="28" t="e">
        <f t="shared" si="5"/>
        <v>#DIV/0!</v>
      </c>
      <c r="H116" s="32" t="e">
        <f t="shared" si="6"/>
        <v>#DIV/0!</v>
      </c>
      <c r="I116" s="29" t="e">
        <f t="shared" si="7"/>
        <v>#DIV/0!</v>
      </c>
    </row>
    <row r="117" spans="1:9" ht="15.75" thickBot="1" x14ac:dyDescent="0.3">
      <c r="A117" s="27" t="str">
        <f>'Fiscal Equity MIDDLE'!A117</f>
        <v/>
      </c>
      <c r="B117" s="64"/>
      <c r="C117" s="28">
        <f>'Fiscal Equity MIDDLE'!C117</f>
        <v>0</v>
      </c>
      <c r="D117" s="28" t="e">
        <f t="shared" si="4"/>
        <v>#DIV/0!</v>
      </c>
      <c r="E117" s="64"/>
      <c r="F117" s="28">
        <f>'Fiscal Equity MIDDLE'!F117</f>
        <v>0</v>
      </c>
      <c r="G117" s="28" t="e">
        <f t="shared" si="5"/>
        <v>#DIV/0!</v>
      </c>
      <c r="H117" s="32" t="e">
        <f t="shared" si="6"/>
        <v>#DIV/0!</v>
      </c>
      <c r="I117" s="29" t="e">
        <f t="shared" si="7"/>
        <v>#DIV/0!</v>
      </c>
    </row>
    <row r="118" spans="1:9" ht="15.75" thickBot="1" x14ac:dyDescent="0.3">
      <c r="A118" s="27" t="str">
        <f>'Fiscal Equity MIDDLE'!A118</f>
        <v/>
      </c>
      <c r="B118" s="64"/>
      <c r="C118" s="28">
        <f>'Fiscal Equity MIDDLE'!C118</f>
        <v>0</v>
      </c>
      <c r="D118" s="28" t="e">
        <f t="shared" si="4"/>
        <v>#DIV/0!</v>
      </c>
      <c r="E118" s="64"/>
      <c r="F118" s="28">
        <f>'Fiscal Equity MIDDLE'!F118</f>
        <v>0</v>
      </c>
      <c r="G118" s="28" t="e">
        <f t="shared" si="5"/>
        <v>#DIV/0!</v>
      </c>
      <c r="H118" s="32" t="e">
        <f t="shared" si="6"/>
        <v>#DIV/0!</v>
      </c>
      <c r="I118" s="29" t="e">
        <f t="shared" si="7"/>
        <v>#DIV/0!</v>
      </c>
    </row>
    <row r="119" spans="1:9" ht="15.75" thickBot="1" x14ac:dyDescent="0.3">
      <c r="A119" s="27" t="str">
        <f>'Fiscal Equity MIDDLE'!A119</f>
        <v/>
      </c>
      <c r="B119" s="64"/>
      <c r="C119" s="28">
        <f>'Fiscal Equity MIDDLE'!C119</f>
        <v>0</v>
      </c>
      <c r="D119" s="28" t="e">
        <f t="shared" si="4"/>
        <v>#DIV/0!</v>
      </c>
      <c r="E119" s="64"/>
      <c r="F119" s="28">
        <f>'Fiscal Equity MIDDLE'!F119</f>
        <v>0</v>
      </c>
      <c r="G119" s="28" t="e">
        <f t="shared" si="5"/>
        <v>#DIV/0!</v>
      </c>
      <c r="H119" s="32" t="e">
        <f t="shared" si="6"/>
        <v>#DIV/0!</v>
      </c>
      <c r="I119" s="29" t="e">
        <f t="shared" si="7"/>
        <v>#DIV/0!</v>
      </c>
    </row>
    <row r="120" spans="1:9" ht="15.75" thickBot="1" x14ac:dyDescent="0.3">
      <c r="A120" s="27" t="str">
        <f>'Fiscal Equity MIDDLE'!A120</f>
        <v/>
      </c>
      <c r="B120" s="64"/>
      <c r="C120" s="28">
        <f>'Fiscal Equity MIDDLE'!C120</f>
        <v>0</v>
      </c>
      <c r="D120" s="28" t="e">
        <f t="shared" si="4"/>
        <v>#DIV/0!</v>
      </c>
      <c r="E120" s="64"/>
      <c r="F120" s="28">
        <f>'Fiscal Equity MIDDLE'!F120</f>
        <v>0</v>
      </c>
      <c r="G120" s="28" t="e">
        <f t="shared" si="5"/>
        <v>#DIV/0!</v>
      </c>
      <c r="H120" s="32" t="e">
        <f t="shared" si="6"/>
        <v>#DIV/0!</v>
      </c>
      <c r="I120" s="29" t="e">
        <f t="shared" si="7"/>
        <v>#DIV/0!</v>
      </c>
    </row>
    <row r="121" spans="1:9" ht="15.75" thickBot="1" x14ac:dyDescent="0.3">
      <c r="A121" s="27" t="str">
        <f>'Fiscal Equity MIDDLE'!A121</f>
        <v/>
      </c>
      <c r="B121" s="64"/>
      <c r="C121" s="28">
        <f>'Fiscal Equity MIDDLE'!C121</f>
        <v>0</v>
      </c>
      <c r="D121" s="28" t="e">
        <f t="shared" si="4"/>
        <v>#DIV/0!</v>
      </c>
      <c r="E121" s="64"/>
      <c r="F121" s="28">
        <f>'Fiscal Equity MIDDLE'!F121</f>
        <v>0</v>
      </c>
      <c r="G121" s="28" t="e">
        <f t="shared" si="5"/>
        <v>#DIV/0!</v>
      </c>
      <c r="H121" s="32" t="e">
        <f t="shared" si="6"/>
        <v>#DIV/0!</v>
      </c>
      <c r="I121" s="29" t="e">
        <f t="shared" si="7"/>
        <v>#DIV/0!</v>
      </c>
    </row>
    <row r="122" spans="1:9" ht="15.75" thickBot="1" x14ac:dyDescent="0.3">
      <c r="A122" s="27" t="str">
        <f>'Fiscal Equity MIDDLE'!A122</f>
        <v/>
      </c>
      <c r="B122" s="64"/>
      <c r="C122" s="28">
        <f>'Fiscal Equity MIDDLE'!C122</f>
        <v>0</v>
      </c>
      <c r="D122" s="28" t="e">
        <f t="shared" si="4"/>
        <v>#DIV/0!</v>
      </c>
      <c r="E122" s="64"/>
      <c r="F122" s="28">
        <f>'Fiscal Equity MIDDLE'!F122</f>
        <v>0</v>
      </c>
      <c r="G122" s="28" t="e">
        <f t="shared" si="5"/>
        <v>#DIV/0!</v>
      </c>
      <c r="H122" s="32" t="e">
        <f t="shared" si="6"/>
        <v>#DIV/0!</v>
      </c>
      <c r="I122" s="29" t="e">
        <f t="shared" si="7"/>
        <v>#DIV/0!</v>
      </c>
    </row>
    <row r="123" spans="1:9" ht="15.75" thickBot="1" x14ac:dyDescent="0.3">
      <c r="A123" s="27" t="str">
        <f>'Fiscal Equity MIDDLE'!A123</f>
        <v/>
      </c>
      <c r="B123" s="64"/>
      <c r="C123" s="28">
        <f>'Fiscal Equity MIDDLE'!C123</f>
        <v>0</v>
      </c>
      <c r="D123" s="28" t="e">
        <f t="shared" si="4"/>
        <v>#DIV/0!</v>
      </c>
      <c r="E123" s="64"/>
      <c r="F123" s="28">
        <f>'Fiscal Equity MIDDLE'!F123</f>
        <v>0</v>
      </c>
      <c r="G123" s="28" t="e">
        <f t="shared" si="5"/>
        <v>#DIV/0!</v>
      </c>
      <c r="H123" s="32" t="e">
        <f t="shared" si="6"/>
        <v>#DIV/0!</v>
      </c>
      <c r="I123" s="29" t="e">
        <f t="shared" si="7"/>
        <v>#DIV/0!</v>
      </c>
    </row>
    <row r="124" spans="1:9" ht="15.75" thickBot="1" x14ac:dyDescent="0.3">
      <c r="A124" s="27" t="str">
        <f>'Fiscal Equity MIDDLE'!A124</f>
        <v/>
      </c>
      <c r="B124" s="64"/>
      <c r="C124" s="28">
        <f>'Fiscal Equity MIDDLE'!C124</f>
        <v>0</v>
      </c>
      <c r="D124" s="28" t="e">
        <f t="shared" si="4"/>
        <v>#DIV/0!</v>
      </c>
      <c r="E124" s="64"/>
      <c r="F124" s="28">
        <f>'Fiscal Equity MIDDLE'!F124</f>
        <v>0</v>
      </c>
      <c r="G124" s="28" t="e">
        <f t="shared" si="5"/>
        <v>#DIV/0!</v>
      </c>
      <c r="H124" s="32" t="e">
        <f t="shared" si="6"/>
        <v>#DIV/0!</v>
      </c>
      <c r="I124" s="29" t="e">
        <f t="shared" si="7"/>
        <v>#DIV/0!</v>
      </c>
    </row>
    <row r="125" spans="1:9" ht="15.75" thickBot="1" x14ac:dyDescent="0.3">
      <c r="A125" s="27" t="str">
        <f>'Fiscal Equity MIDDLE'!A125</f>
        <v/>
      </c>
      <c r="B125" s="64"/>
      <c r="C125" s="28">
        <f>'Fiscal Equity MIDDLE'!C125</f>
        <v>0</v>
      </c>
      <c r="D125" s="28" t="e">
        <f t="shared" si="4"/>
        <v>#DIV/0!</v>
      </c>
      <c r="E125" s="64"/>
      <c r="F125" s="28">
        <f>'Fiscal Equity MIDDLE'!F125</f>
        <v>0</v>
      </c>
      <c r="G125" s="28" t="e">
        <f t="shared" si="5"/>
        <v>#DIV/0!</v>
      </c>
      <c r="H125" s="32" t="e">
        <f t="shared" si="6"/>
        <v>#DIV/0!</v>
      </c>
      <c r="I125" s="29" t="e">
        <f t="shared" si="7"/>
        <v>#DIV/0!</v>
      </c>
    </row>
    <row r="126" spans="1:9" ht="15.75" thickBot="1" x14ac:dyDescent="0.3">
      <c r="A126" s="27" t="str">
        <f>'Fiscal Equity MIDDLE'!A126</f>
        <v/>
      </c>
      <c r="B126" s="64"/>
      <c r="C126" s="28">
        <f>'Fiscal Equity MIDDLE'!C126</f>
        <v>0</v>
      </c>
      <c r="D126" s="28" t="e">
        <f t="shared" si="4"/>
        <v>#DIV/0!</v>
      </c>
      <c r="E126" s="64"/>
      <c r="F126" s="28">
        <f>'Fiscal Equity MIDDLE'!F126</f>
        <v>0</v>
      </c>
      <c r="G126" s="28" t="e">
        <f t="shared" si="5"/>
        <v>#DIV/0!</v>
      </c>
      <c r="H126" s="32" t="e">
        <f t="shared" si="6"/>
        <v>#DIV/0!</v>
      </c>
      <c r="I126" s="29" t="e">
        <f t="shared" si="7"/>
        <v>#DIV/0!</v>
      </c>
    </row>
    <row r="127" spans="1:9" ht="15.75" thickBot="1" x14ac:dyDescent="0.3">
      <c r="A127" s="27" t="str">
        <f>'Fiscal Equity MIDDLE'!A127</f>
        <v/>
      </c>
      <c r="B127" s="64"/>
      <c r="C127" s="28">
        <f>'Fiscal Equity MIDDLE'!C127</f>
        <v>0</v>
      </c>
      <c r="D127" s="28" t="e">
        <f t="shared" si="4"/>
        <v>#DIV/0!</v>
      </c>
      <c r="E127" s="64"/>
      <c r="F127" s="28">
        <f>'Fiscal Equity MIDDLE'!F127</f>
        <v>0</v>
      </c>
      <c r="G127" s="28" t="e">
        <f t="shared" si="5"/>
        <v>#DIV/0!</v>
      </c>
      <c r="H127" s="32" t="e">
        <f t="shared" si="6"/>
        <v>#DIV/0!</v>
      </c>
      <c r="I127" s="29" t="e">
        <f t="shared" si="7"/>
        <v>#DIV/0!</v>
      </c>
    </row>
    <row r="128" spans="1:9" ht="15.75" thickBot="1" x14ac:dyDescent="0.3">
      <c r="A128" s="27" t="str">
        <f>'Fiscal Equity MIDDLE'!A128</f>
        <v/>
      </c>
      <c r="B128" s="64"/>
      <c r="C128" s="28">
        <f>'Fiscal Equity MIDDLE'!C128</f>
        <v>0</v>
      </c>
      <c r="D128" s="28" t="e">
        <f t="shared" si="4"/>
        <v>#DIV/0!</v>
      </c>
      <c r="E128" s="64"/>
      <c r="F128" s="28">
        <f>'Fiscal Equity MIDDLE'!F128</f>
        <v>0</v>
      </c>
      <c r="G128" s="28" t="e">
        <f t="shared" si="5"/>
        <v>#DIV/0!</v>
      </c>
      <c r="H128" s="32" t="e">
        <f t="shared" si="6"/>
        <v>#DIV/0!</v>
      </c>
      <c r="I128" s="29" t="e">
        <f t="shared" si="7"/>
        <v>#DIV/0!</v>
      </c>
    </row>
    <row r="129" spans="1:9" ht="15.75" thickBot="1" x14ac:dyDescent="0.3">
      <c r="A129" s="27" t="str">
        <f>'Fiscal Equity MIDDLE'!A129</f>
        <v/>
      </c>
      <c r="B129" s="64"/>
      <c r="C129" s="28">
        <f>'Fiscal Equity MIDDLE'!C129</f>
        <v>0</v>
      </c>
      <c r="D129" s="28" t="e">
        <f t="shared" si="4"/>
        <v>#DIV/0!</v>
      </c>
      <c r="E129" s="64"/>
      <c r="F129" s="28">
        <f>'Fiscal Equity MIDDLE'!F129</f>
        <v>0</v>
      </c>
      <c r="G129" s="28" t="e">
        <f t="shared" si="5"/>
        <v>#DIV/0!</v>
      </c>
      <c r="H129" s="32" t="e">
        <f t="shared" si="6"/>
        <v>#DIV/0!</v>
      </c>
      <c r="I129" s="29" t="e">
        <f t="shared" si="7"/>
        <v>#DIV/0!</v>
      </c>
    </row>
    <row r="130" spans="1:9" ht="15.75" thickBot="1" x14ac:dyDescent="0.3">
      <c r="A130" s="27" t="str">
        <f>'Fiscal Equity MIDDLE'!A130</f>
        <v/>
      </c>
      <c r="B130" s="64"/>
      <c r="C130" s="28">
        <f>'Fiscal Equity MIDDLE'!C130</f>
        <v>0</v>
      </c>
      <c r="D130" s="28" t="e">
        <f t="shared" si="4"/>
        <v>#DIV/0!</v>
      </c>
      <c r="E130" s="64"/>
      <c r="F130" s="28">
        <f>'Fiscal Equity MIDDLE'!F130</f>
        <v>0</v>
      </c>
      <c r="G130" s="28" t="e">
        <f t="shared" si="5"/>
        <v>#DIV/0!</v>
      </c>
      <c r="H130" s="32" t="e">
        <f t="shared" si="6"/>
        <v>#DIV/0!</v>
      </c>
      <c r="I130" s="29" t="e">
        <f t="shared" si="7"/>
        <v>#DIV/0!</v>
      </c>
    </row>
    <row r="131" spans="1:9" ht="15.75" thickBot="1" x14ac:dyDescent="0.3">
      <c r="A131" s="27" t="str">
        <f>'Fiscal Equity MIDDLE'!A131</f>
        <v/>
      </c>
      <c r="B131" s="64"/>
      <c r="C131" s="28">
        <f>'Fiscal Equity MIDDLE'!C131</f>
        <v>0</v>
      </c>
      <c r="D131" s="28" t="e">
        <f t="shared" si="4"/>
        <v>#DIV/0!</v>
      </c>
      <c r="E131" s="64"/>
      <c r="F131" s="28">
        <f>'Fiscal Equity MIDDLE'!F131</f>
        <v>0</v>
      </c>
      <c r="G131" s="28" t="e">
        <f t="shared" si="5"/>
        <v>#DIV/0!</v>
      </c>
      <c r="H131" s="32" t="e">
        <f t="shared" si="6"/>
        <v>#DIV/0!</v>
      </c>
      <c r="I131" s="29" t="e">
        <f t="shared" si="7"/>
        <v>#DIV/0!</v>
      </c>
    </row>
    <row r="132" spans="1:9" ht="15.75" thickBot="1" x14ac:dyDescent="0.3">
      <c r="A132" s="27" t="str">
        <f>'Fiscal Equity MIDDLE'!A132</f>
        <v/>
      </c>
      <c r="B132" s="64"/>
      <c r="C132" s="28">
        <f>'Fiscal Equity MIDDLE'!C132</f>
        <v>0</v>
      </c>
      <c r="D132" s="28" t="e">
        <f t="shared" si="4"/>
        <v>#DIV/0!</v>
      </c>
      <c r="E132" s="64"/>
      <c r="F132" s="28">
        <f>'Fiscal Equity MIDDLE'!F132</f>
        <v>0</v>
      </c>
      <c r="G132" s="28" t="e">
        <f t="shared" si="5"/>
        <v>#DIV/0!</v>
      </c>
      <c r="H132" s="32" t="e">
        <f t="shared" si="6"/>
        <v>#DIV/0!</v>
      </c>
      <c r="I132" s="29" t="e">
        <f t="shared" si="7"/>
        <v>#DIV/0!</v>
      </c>
    </row>
    <row r="133" spans="1:9" ht="15.75" thickBot="1" x14ac:dyDescent="0.3">
      <c r="A133" s="27" t="str">
        <f>'Fiscal Equity MIDDLE'!A133</f>
        <v/>
      </c>
      <c r="B133" s="64"/>
      <c r="C133" s="28">
        <f>'Fiscal Equity MIDDLE'!C133</f>
        <v>0</v>
      </c>
      <c r="D133" s="28" t="e">
        <f t="shared" si="4"/>
        <v>#DIV/0!</v>
      </c>
      <c r="E133" s="64"/>
      <c r="F133" s="28">
        <f>'Fiscal Equity MIDDLE'!F133</f>
        <v>0</v>
      </c>
      <c r="G133" s="28" t="e">
        <f t="shared" si="5"/>
        <v>#DIV/0!</v>
      </c>
      <c r="H133" s="32" t="e">
        <f t="shared" si="6"/>
        <v>#DIV/0!</v>
      </c>
      <c r="I133" s="29" t="e">
        <f t="shared" si="7"/>
        <v>#DIV/0!</v>
      </c>
    </row>
    <row r="134" spans="1:9" ht="15.75" thickBot="1" x14ac:dyDescent="0.3">
      <c r="A134" s="27" t="str">
        <f>'Fiscal Equity MIDDLE'!A134</f>
        <v/>
      </c>
      <c r="B134" s="64"/>
      <c r="C134" s="28">
        <f>'Fiscal Equity MIDDLE'!C134</f>
        <v>0</v>
      </c>
      <c r="D134" s="28" t="e">
        <f t="shared" si="4"/>
        <v>#DIV/0!</v>
      </c>
      <c r="E134" s="64"/>
      <c r="F134" s="28">
        <f>'Fiscal Equity MIDDLE'!F134</f>
        <v>0</v>
      </c>
      <c r="G134" s="28" t="e">
        <f t="shared" si="5"/>
        <v>#DIV/0!</v>
      </c>
      <c r="H134" s="32" t="e">
        <f t="shared" si="6"/>
        <v>#DIV/0!</v>
      </c>
      <c r="I134" s="29" t="e">
        <f t="shared" si="7"/>
        <v>#DIV/0!</v>
      </c>
    </row>
    <row r="135" spans="1:9" ht="15.75" thickBot="1" x14ac:dyDescent="0.3">
      <c r="A135" s="27" t="str">
        <f>'Fiscal Equity MIDDLE'!A135</f>
        <v/>
      </c>
      <c r="B135" s="64"/>
      <c r="C135" s="28">
        <f>'Fiscal Equity MIDDLE'!C135</f>
        <v>0</v>
      </c>
      <c r="D135" s="28" t="e">
        <f t="shared" si="4"/>
        <v>#DIV/0!</v>
      </c>
      <c r="E135" s="64"/>
      <c r="F135" s="28">
        <f>'Fiscal Equity MIDDLE'!F135</f>
        <v>0</v>
      </c>
      <c r="G135" s="28" t="e">
        <f t="shared" si="5"/>
        <v>#DIV/0!</v>
      </c>
      <c r="H135" s="32" t="e">
        <f t="shared" si="6"/>
        <v>#DIV/0!</v>
      </c>
      <c r="I135" s="29" t="e">
        <f t="shared" si="7"/>
        <v>#DIV/0!</v>
      </c>
    </row>
    <row r="136" spans="1:9" ht="15.75" thickBot="1" x14ac:dyDescent="0.3">
      <c r="A136" s="27" t="str">
        <f>'Fiscal Equity MIDDLE'!A136</f>
        <v/>
      </c>
      <c r="B136" s="64"/>
      <c r="C136" s="28">
        <f>'Fiscal Equity MIDDLE'!C136</f>
        <v>0</v>
      </c>
      <c r="D136" s="28" t="e">
        <f t="shared" si="4"/>
        <v>#DIV/0!</v>
      </c>
      <c r="E136" s="64"/>
      <c r="F136" s="28">
        <f>'Fiscal Equity MIDDLE'!F136</f>
        <v>0</v>
      </c>
      <c r="G136" s="28" t="e">
        <f t="shared" si="5"/>
        <v>#DIV/0!</v>
      </c>
      <c r="H136" s="32" t="e">
        <f t="shared" si="6"/>
        <v>#DIV/0!</v>
      </c>
      <c r="I136" s="29" t="e">
        <f t="shared" si="7"/>
        <v>#DIV/0!</v>
      </c>
    </row>
    <row r="137" spans="1:9" ht="15.75" thickBot="1" x14ac:dyDescent="0.3">
      <c r="A137" s="27" t="str">
        <f>'Fiscal Equity MIDDLE'!A137</f>
        <v/>
      </c>
      <c r="B137" s="64"/>
      <c r="C137" s="28">
        <f>'Fiscal Equity MIDDLE'!C137</f>
        <v>0</v>
      </c>
      <c r="D137" s="28" t="e">
        <f t="shared" ref="D137:D200" si="8">B137/C137</f>
        <v>#DIV/0!</v>
      </c>
      <c r="E137" s="64"/>
      <c r="F137" s="28">
        <f>'Fiscal Equity MIDDLE'!F137</f>
        <v>0</v>
      </c>
      <c r="G137" s="28" t="e">
        <f t="shared" ref="G137:G200" si="9">E137/F137</f>
        <v>#DIV/0!</v>
      </c>
      <c r="H137" s="32" t="e">
        <f t="shared" ref="H137:H200" si="10">IF(G137&gt;D137,G137-D137,0)</f>
        <v>#DIV/0!</v>
      </c>
      <c r="I137" s="29" t="e">
        <f t="shared" ref="I137:I200" si="11">IF(H137&lt;0.01,"Yes","No")</f>
        <v>#DIV/0!</v>
      </c>
    </row>
    <row r="138" spans="1:9" ht="15.75" thickBot="1" x14ac:dyDescent="0.3">
      <c r="A138" s="27" t="str">
        <f>'Fiscal Equity MIDDLE'!A138</f>
        <v/>
      </c>
      <c r="B138" s="64"/>
      <c r="C138" s="28">
        <f>'Fiscal Equity MIDDLE'!C138</f>
        <v>0</v>
      </c>
      <c r="D138" s="28" t="e">
        <f t="shared" si="8"/>
        <v>#DIV/0!</v>
      </c>
      <c r="E138" s="64"/>
      <c r="F138" s="28">
        <f>'Fiscal Equity MIDDLE'!F138</f>
        <v>0</v>
      </c>
      <c r="G138" s="28" t="e">
        <f t="shared" si="9"/>
        <v>#DIV/0!</v>
      </c>
      <c r="H138" s="32" t="e">
        <f t="shared" si="10"/>
        <v>#DIV/0!</v>
      </c>
      <c r="I138" s="29" t="e">
        <f t="shared" si="11"/>
        <v>#DIV/0!</v>
      </c>
    </row>
    <row r="139" spans="1:9" ht="15.75" thickBot="1" x14ac:dyDescent="0.3">
      <c r="A139" s="27" t="str">
        <f>'Fiscal Equity MIDDLE'!A139</f>
        <v/>
      </c>
      <c r="B139" s="64"/>
      <c r="C139" s="28">
        <f>'Fiscal Equity MIDDLE'!C139</f>
        <v>0</v>
      </c>
      <c r="D139" s="28" t="e">
        <f t="shared" si="8"/>
        <v>#DIV/0!</v>
      </c>
      <c r="E139" s="64"/>
      <c r="F139" s="28">
        <f>'Fiscal Equity MIDDLE'!F139</f>
        <v>0</v>
      </c>
      <c r="G139" s="28" t="e">
        <f t="shared" si="9"/>
        <v>#DIV/0!</v>
      </c>
      <c r="H139" s="32" t="e">
        <f t="shared" si="10"/>
        <v>#DIV/0!</v>
      </c>
      <c r="I139" s="29" t="e">
        <f t="shared" si="11"/>
        <v>#DIV/0!</v>
      </c>
    </row>
    <row r="140" spans="1:9" ht="15.75" thickBot="1" x14ac:dyDescent="0.3">
      <c r="A140" s="27" t="str">
        <f>'Fiscal Equity MIDDLE'!A140</f>
        <v/>
      </c>
      <c r="B140" s="64"/>
      <c r="C140" s="28">
        <f>'Fiscal Equity MIDDLE'!C140</f>
        <v>0</v>
      </c>
      <c r="D140" s="28" t="e">
        <f t="shared" si="8"/>
        <v>#DIV/0!</v>
      </c>
      <c r="E140" s="64"/>
      <c r="F140" s="28">
        <f>'Fiscal Equity MIDDLE'!F140</f>
        <v>0</v>
      </c>
      <c r="G140" s="28" t="e">
        <f t="shared" si="9"/>
        <v>#DIV/0!</v>
      </c>
      <c r="H140" s="32" t="e">
        <f t="shared" si="10"/>
        <v>#DIV/0!</v>
      </c>
      <c r="I140" s="29" t="e">
        <f t="shared" si="11"/>
        <v>#DIV/0!</v>
      </c>
    </row>
    <row r="141" spans="1:9" ht="15.75" thickBot="1" x14ac:dyDescent="0.3">
      <c r="A141" s="27" t="str">
        <f>'Fiscal Equity MIDDLE'!A141</f>
        <v/>
      </c>
      <c r="B141" s="64"/>
      <c r="C141" s="28">
        <f>'Fiscal Equity MIDDLE'!C141</f>
        <v>0</v>
      </c>
      <c r="D141" s="28" t="e">
        <f t="shared" si="8"/>
        <v>#DIV/0!</v>
      </c>
      <c r="E141" s="64"/>
      <c r="F141" s="28">
        <f>'Fiscal Equity MIDDLE'!F141</f>
        <v>0</v>
      </c>
      <c r="G141" s="28" t="e">
        <f t="shared" si="9"/>
        <v>#DIV/0!</v>
      </c>
      <c r="H141" s="32" t="e">
        <f t="shared" si="10"/>
        <v>#DIV/0!</v>
      </c>
      <c r="I141" s="29" t="e">
        <f t="shared" si="11"/>
        <v>#DIV/0!</v>
      </c>
    </row>
    <row r="142" spans="1:9" ht="15.75" thickBot="1" x14ac:dyDescent="0.3">
      <c r="A142" s="27" t="str">
        <f>'Fiscal Equity MIDDLE'!A142</f>
        <v/>
      </c>
      <c r="B142" s="64"/>
      <c r="C142" s="28">
        <f>'Fiscal Equity MIDDLE'!C142</f>
        <v>0</v>
      </c>
      <c r="D142" s="28" t="e">
        <f t="shared" si="8"/>
        <v>#DIV/0!</v>
      </c>
      <c r="E142" s="64"/>
      <c r="F142" s="28">
        <f>'Fiscal Equity MIDDLE'!F142</f>
        <v>0</v>
      </c>
      <c r="G142" s="28" t="e">
        <f t="shared" si="9"/>
        <v>#DIV/0!</v>
      </c>
      <c r="H142" s="32" t="e">
        <f t="shared" si="10"/>
        <v>#DIV/0!</v>
      </c>
      <c r="I142" s="29" t="e">
        <f t="shared" si="11"/>
        <v>#DIV/0!</v>
      </c>
    </row>
    <row r="143" spans="1:9" ht="15.75" thickBot="1" x14ac:dyDescent="0.3">
      <c r="A143" s="27" t="str">
        <f>'Fiscal Equity MIDDLE'!A143</f>
        <v/>
      </c>
      <c r="B143" s="64"/>
      <c r="C143" s="28">
        <f>'Fiscal Equity MIDDLE'!C143</f>
        <v>0</v>
      </c>
      <c r="D143" s="28" t="e">
        <f t="shared" si="8"/>
        <v>#DIV/0!</v>
      </c>
      <c r="E143" s="64"/>
      <c r="F143" s="28">
        <f>'Fiscal Equity MIDDLE'!F143</f>
        <v>0</v>
      </c>
      <c r="G143" s="28" t="e">
        <f t="shared" si="9"/>
        <v>#DIV/0!</v>
      </c>
      <c r="H143" s="32" t="e">
        <f t="shared" si="10"/>
        <v>#DIV/0!</v>
      </c>
      <c r="I143" s="29" t="e">
        <f t="shared" si="11"/>
        <v>#DIV/0!</v>
      </c>
    </row>
    <row r="144" spans="1:9" ht="15.75" thickBot="1" x14ac:dyDescent="0.3">
      <c r="A144" s="27" t="str">
        <f>'Fiscal Equity MIDDLE'!A144</f>
        <v/>
      </c>
      <c r="B144" s="64"/>
      <c r="C144" s="28">
        <f>'Fiscal Equity MIDDLE'!C144</f>
        <v>0</v>
      </c>
      <c r="D144" s="28" t="e">
        <f t="shared" si="8"/>
        <v>#DIV/0!</v>
      </c>
      <c r="E144" s="64"/>
      <c r="F144" s="28">
        <f>'Fiscal Equity MIDDLE'!F144</f>
        <v>0</v>
      </c>
      <c r="G144" s="28" t="e">
        <f t="shared" si="9"/>
        <v>#DIV/0!</v>
      </c>
      <c r="H144" s="32" t="e">
        <f t="shared" si="10"/>
        <v>#DIV/0!</v>
      </c>
      <c r="I144" s="29" t="e">
        <f t="shared" si="11"/>
        <v>#DIV/0!</v>
      </c>
    </row>
    <row r="145" spans="1:9" ht="15.75" thickBot="1" x14ac:dyDescent="0.3">
      <c r="A145" s="27" t="str">
        <f>'Fiscal Equity MIDDLE'!A145</f>
        <v/>
      </c>
      <c r="B145" s="64"/>
      <c r="C145" s="28">
        <f>'Fiscal Equity MIDDLE'!C145</f>
        <v>0</v>
      </c>
      <c r="D145" s="28" t="e">
        <f t="shared" si="8"/>
        <v>#DIV/0!</v>
      </c>
      <c r="E145" s="64"/>
      <c r="F145" s="28">
        <f>'Fiscal Equity MIDDLE'!F145</f>
        <v>0</v>
      </c>
      <c r="G145" s="28" t="e">
        <f t="shared" si="9"/>
        <v>#DIV/0!</v>
      </c>
      <c r="H145" s="32" t="e">
        <f t="shared" si="10"/>
        <v>#DIV/0!</v>
      </c>
      <c r="I145" s="29" t="e">
        <f t="shared" si="11"/>
        <v>#DIV/0!</v>
      </c>
    </row>
    <row r="146" spans="1:9" ht="15.75" thickBot="1" x14ac:dyDescent="0.3">
      <c r="A146" s="27" t="str">
        <f>'Fiscal Equity MIDDLE'!A146</f>
        <v/>
      </c>
      <c r="B146" s="64"/>
      <c r="C146" s="28">
        <f>'Fiscal Equity MIDDLE'!C146</f>
        <v>0</v>
      </c>
      <c r="D146" s="28" t="e">
        <f t="shared" si="8"/>
        <v>#DIV/0!</v>
      </c>
      <c r="E146" s="64"/>
      <c r="F146" s="28">
        <f>'Fiscal Equity MIDDLE'!F146</f>
        <v>0</v>
      </c>
      <c r="G146" s="28" t="e">
        <f t="shared" si="9"/>
        <v>#DIV/0!</v>
      </c>
      <c r="H146" s="32" t="e">
        <f t="shared" si="10"/>
        <v>#DIV/0!</v>
      </c>
      <c r="I146" s="29" t="e">
        <f t="shared" si="11"/>
        <v>#DIV/0!</v>
      </c>
    </row>
    <row r="147" spans="1:9" ht="15.75" thickBot="1" x14ac:dyDescent="0.3">
      <c r="A147" s="27" t="str">
        <f>'Fiscal Equity MIDDLE'!A147</f>
        <v/>
      </c>
      <c r="B147" s="64"/>
      <c r="C147" s="28">
        <f>'Fiscal Equity MIDDLE'!C147</f>
        <v>0</v>
      </c>
      <c r="D147" s="28" t="e">
        <f t="shared" si="8"/>
        <v>#DIV/0!</v>
      </c>
      <c r="E147" s="64"/>
      <c r="F147" s="28">
        <f>'Fiscal Equity MIDDLE'!F147</f>
        <v>0</v>
      </c>
      <c r="G147" s="28" t="e">
        <f t="shared" si="9"/>
        <v>#DIV/0!</v>
      </c>
      <c r="H147" s="32" t="e">
        <f t="shared" si="10"/>
        <v>#DIV/0!</v>
      </c>
      <c r="I147" s="29" t="e">
        <f t="shared" si="11"/>
        <v>#DIV/0!</v>
      </c>
    </row>
    <row r="148" spans="1:9" ht="15.75" thickBot="1" x14ac:dyDescent="0.3">
      <c r="A148" s="27" t="str">
        <f>'Fiscal Equity MIDDLE'!A148</f>
        <v/>
      </c>
      <c r="B148" s="64"/>
      <c r="C148" s="28">
        <f>'Fiscal Equity MIDDLE'!C148</f>
        <v>0</v>
      </c>
      <c r="D148" s="28" t="e">
        <f t="shared" si="8"/>
        <v>#DIV/0!</v>
      </c>
      <c r="E148" s="64"/>
      <c r="F148" s="28">
        <f>'Fiscal Equity MIDDLE'!F148</f>
        <v>0</v>
      </c>
      <c r="G148" s="28" t="e">
        <f t="shared" si="9"/>
        <v>#DIV/0!</v>
      </c>
      <c r="H148" s="32" t="e">
        <f t="shared" si="10"/>
        <v>#DIV/0!</v>
      </c>
      <c r="I148" s="29" t="e">
        <f t="shared" si="11"/>
        <v>#DIV/0!</v>
      </c>
    </row>
    <row r="149" spans="1:9" ht="15.75" thickBot="1" x14ac:dyDescent="0.3">
      <c r="A149" s="27" t="str">
        <f>'Fiscal Equity MIDDLE'!A149</f>
        <v/>
      </c>
      <c r="B149" s="64"/>
      <c r="C149" s="28">
        <f>'Fiscal Equity MIDDLE'!C149</f>
        <v>0</v>
      </c>
      <c r="D149" s="28" t="e">
        <f t="shared" si="8"/>
        <v>#DIV/0!</v>
      </c>
      <c r="E149" s="64"/>
      <c r="F149" s="28">
        <f>'Fiscal Equity MIDDLE'!F149</f>
        <v>0</v>
      </c>
      <c r="G149" s="28" t="e">
        <f t="shared" si="9"/>
        <v>#DIV/0!</v>
      </c>
      <c r="H149" s="32" t="e">
        <f t="shared" si="10"/>
        <v>#DIV/0!</v>
      </c>
      <c r="I149" s="29" t="e">
        <f t="shared" si="11"/>
        <v>#DIV/0!</v>
      </c>
    </row>
    <row r="150" spans="1:9" ht="15.75" thickBot="1" x14ac:dyDescent="0.3">
      <c r="A150" s="27" t="str">
        <f>'Fiscal Equity MIDDLE'!A150</f>
        <v/>
      </c>
      <c r="B150" s="64"/>
      <c r="C150" s="28">
        <f>'Fiscal Equity MIDDLE'!C150</f>
        <v>0</v>
      </c>
      <c r="D150" s="28" t="e">
        <f t="shared" si="8"/>
        <v>#DIV/0!</v>
      </c>
      <c r="E150" s="64"/>
      <c r="F150" s="28">
        <f>'Fiscal Equity MIDDLE'!F150</f>
        <v>0</v>
      </c>
      <c r="G150" s="28" t="e">
        <f t="shared" si="9"/>
        <v>#DIV/0!</v>
      </c>
      <c r="H150" s="32" t="e">
        <f t="shared" si="10"/>
        <v>#DIV/0!</v>
      </c>
      <c r="I150" s="29" t="e">
        <f t="shared" si="11"/>
        <v>#DIV/0!</v>
      </c>
    </row>
    <row r="151" spans="1:9" ht="15.75" thickBot="1" x14ac:dyDescent="0.3">
      <c r="A151" s="27" t="str">
        <f>'Fiscal Equity MIDDLE'!A151</f>
        <v/>
      </c>
      <c r="B151" s="64"/>
      <c r="C151" s="28">
        <f>'Fiscal Equity MIDDLE'!C151</f>
        <v>0</v>
      </c>
      <c r="D151" s="28" t="e">
        <f t="shared" si="8"/>
        <v>#DIV/0!</v>
      </c>
      <c r="E151" s="64"/>
      <c r="F151" s="28">
        <f>'Fiscal Equity MIDDLE'!F151</f>
        <v>0</v>
      </c>
      <c r="G151" s="28" t="e">
        <f t="shared" si="9"/>
        <v>#DIV/0!</v>
      </c>
      <c r="H151" s="32" t="e">
        <f t="shared" si="10"/>
        <v>#DIV/0!</v>
      </c>
      <c r="I151" s="29" t="e">
        <f t="shared" si="11"/>
        <v>#DIV/0!</v>
      </c>
    </row>
    <row r="152" spans="1:9" ht="15.75" thickBot="1" x14ac:dyDescent="0.3">
      <c r="A152" s="27" t="str">
        <f>'Fiscal Equity MIDDLE'!A152</f>
        <v/>
      </c>
      <c r="B152" s="64"/>
      <c r="C152" s="28">
        <f>'Fiscal Equity MIDDLE'!C152</f>
        <v>0</v>
      </c>
      <c r="D152" s="28" t="e">
        <f t="shared" si="8"/>
        <v>#DIV/0!</v>
      </c>
      <c r="E152" s="64"/>
      <c r="F152" s="28">
        <f>'Fiscal Equity MIDDLE'!F152</f>
        <v>0</v>
      </c>
      <c r="G152" s="28" t="e">
        <f t="shared" si="9"/>
        <v>#DIV/0!</v>
      </c>
      <c r="H152" s="32" t="e">
        <f t="shared" si="10"/>
        <v>#DIV/0!</v>
      </c>
      <c r="I152" s="29" t="e">
        <f t="shared" si="11"/>
        <v>#DIV/0!</v>
      </c>
    </row>
    <row r="153" spans="1:9" ht="15.75" thickBot="1" x14ac:dyDescent="0.3">
      <c r="A153" s="27" t="str">
        <f>'Fiscal Equity MIDDLE'!A153</f>
        <v/>
      </c>
      <c r="B153" s="64"/>
      <c r="C153" s="28">
        <f>'Fiscal Equity MIDDLE'!C153</f>
        <v>0</v>
      </c>
      <c r="D153" s="28" t="e">
        <f t="shared" si="8"/>
        <v>#DIV/0!</v>
      </c>
      <c r="E153" s="64"/>
      <c r="F153" s="28">
        <f>'Fiscal Equity MIDDLE'!F153</f>
        <v>0</v>
      </c>
      <c r="G153" s="28" t="e">
        <f t="shared" si="9"/>
        <v>#DIV/0!</v>
      </c>
      <c r="H153" s="32" t="e">
        <f t="shared" si="10"/>
        <v>#DIV/0!</v>
      </c>
      <c r="I153" s="29" t="e">
        <f t="shared" si="11"/>
        <v>#DIV/0!</v>
      </c>
    </row>
    <row r="154" spans="1:9" ht="15.75" thickBot="1" x14ac:dyDescent="0.3">
      <c r="A154" s="27" t="str">
        <f>'Fiscal Equity MIDDLE'!A154</f>
        <v/>
      </c>
      <c r="B154" s="64"/>
      <c r="C154" s="28">
        <f>'Fiscal Equity MIDDLE'!C154</f>
        <v>0</v>
      </c>
      <c r="D154" s="28" t="e">
        <f t="shared" si="8"/>
        <v>#DIV/0!</v>
      </c>
      <c r="E154" s="64"/>
      <c r="F154" s="28">
        <f>'Fiscal Equity MIDDLE'!F154</f>
        <v>0</v>
      </c>
      <c r="G154" s="28" t="e">
        <f t="shared" si="9"/>
        <v>#DIV/0!</v>
      </c>
      <c r="H154" s="32" t="e">
        <f t="shared" si="10"/>
        <v>#DIV/0!</v>
      </c>
      <c r="I154" s="29" t="e">
        <f t="shared" si="11"/>
        <v>#DIV/0!</v>
      </c>
    </row>
    <row r="155" spans="1:9" ht="15.75" thickBot="1" x14ac:dyDescent="0.3">
      <c r="A155" s="27" t="str">
        <f>'Fiscal Equity MIDDLE'!A155</f>
        <v/>
      </c>
      <c r="B155" s="64"/>
      <c r="C155" s="28">
        <f>'Fiscal Equity MIDDLE'!C155</f>
        <v>0</v>
      </c>
      <c r="D155" s="28" t="e">
        <f t="shared" si="8"/>
        <v>#DIV/0!</v>
      </c>
      <c r="E155" s="64"/>
      <c r="F155" s="28">
        <f>'Fiscal Equity MIDDLE'!F155</f>
        <v>0</v>
      </c>
      <c r="G155" s="28" t="e">
        <f t="shared" si="9"/>
        <v>#DIV/0!</v>
      </c>
      <c r="H155" s="32" t="e">
        <f t="shared" si="10"/>
        <v>#DIV/0!</v>
      </c>
      <c r="I155" s="29" t="e">
        <f t="shared" si="11"/>
        <v>#DIV/0!</v>
      </c>
    </row>
    <row r="156" spans="1:9" ht="15.75" thickBot="1" x14ac:dyDescent="0.3">
      <c r="A156" s="27" t="str">
        <f>'Fiscal Equity MIDDLE'!A156</f>
        <v/>
      </c>
      <c r="B156" s="64"/>
      <c r="C156" s="28">
        <f>'Fiscal Equity MIDDLE'!C156</f>
        <v>0</v>
      </c>
      <c r="D156" s="28" t="e">
        <f t="shared" si="8"/>
        <v>#DIV/0!</v>
      </c>
      <c r="E156" s="64"/>
      <c r="F156" s="28">
        <f>'Fiscal Equity MIDDLE'!F156</f>
        <v>0</v>
      </c>
      <c r="G156" s="28" t="e">
        <f t="shared" si="9"/>
        <v>#DIV/0!</v>
      </c>
      <c r="H156" s="32" t="e">
        <f t="shared" si="10"/>
        <v>#DIV/0!</v>
      </c>
      <c r="I156" s="29" t="e">
        <f t="shared" si="11"/>
        <v>#DIV/0!</v>
      </c>
    </row>
    <row r="157" spans="1:9" ht="15.75" thickBot="1" x14ac:dyDescent="0.3">
      <c r="A157" s="27" t="str">
        <f>'Fiscal Equity MIDDLE'!A157</f>
        <v/>
      </c>
      <c r="B157" s="64"/>
      <c r="C157" s="28">
        <f>'Fiscal Equity MIDDLE'!C157</f>
        <v>0</v>
      </c>
      <c r="D157" s="28" t="e">
        <f t="shared" si="8"/>
        <v>#DIV/0!</v>
      </c>
      <c r="E157" s="64"/>
      <c r="F157" s="28">
        <f>'Fiscal Equity MIDDLE'!F157</f>
        <v>0</v>
      </c>
      <c r="G157" s="28" t="e">
        <f t="shared" si="9"/>
        <v>#DIV/0!</v>
      </c>
      <c r="H157" s="32" t="e">
        <f t="shared" si="10"/>
        <v>#DIV/0!</v>
      </c>
      <c r="I157" s="29" t="e">
        <f t="shared" si="11"/>
        <v>#DIV/0!</v>
      </c>
    </row>
    <row r="158" spans="1:9" ht="15.75" thickBot="1" x14ac:dyDescent="0.3">
      <c r="A158" s="27" t="str">
        <f>'Fiscal Equity MIDDLE'!A158</f>
        <v/>
      </c>
      <c r="B158" s="64"/>
      <c r="C158" s="28">
        <f>'Fiscal Equity MIDDLE'!C158</f>
        <v>0</v>
      </c>
      <c r="D158" s="28" t="e">
        <f t="shared" si="8"/>
        <v>#DIV/0!</v>
      </c>
      <c r="E158" s="64"/>
      <c r="F158" s="28">
        <f>'Fiscal Equity MIDDLE'!F158</f>
        <v>0</v>
      </c>
      <c r="G158" s="28" t="e">
        <f t="shared" si="9"/>
        <v>#DIV/0!</v>
      </c>
      <c r="H158" s="32" t="e">
        <f t="shared" si="10"/>
        <v>#DIV/0!</v>
      </c>
      <c r="I158" s="29" t="e">
        <f t="shared" si="11"/>
        <v>#DIV/0!</v>
      </c>
    </row>
    <row r="159" spans="1:9" ht="15.75" thickBot="1" x14ac:dyDescent="0.3">
      <c r="A159" s="27" t="str">
        <f>'Fiscal Equity MIDDLE'!A159</f>
        <v/>
      </c>
      <c r="B159" s="64"/>
      <c r="C159" s="28">
        <f>'Fiscal Equity MIDDLE'!C159</f>
        <v>0</v>
      </c>
      <c r="D159" s="28" t="e">
        <f t="shared" si="8"/>
        <v>#DIV/0!</v>
      </c>
      <c r="E159" s="64"/>
      <c r="F159" s="28">
        <f>'Fiscal Equity MIDDLE'!F159</f>
        <v>0</v>
      </c>
      <c r="G159" s="28" t="e">
        <f t="shared" si="9"/>
        <v>#DIV/0!</v>
      </c>
      <c r="H159" s="32" t="e">
        <f t="shared" si="10"/>
        <v>#DIV/0!</v>
      </c>
      <c r="I159" s="29" t="e">
        <f t="shared" si="11"/>
        <v>#DIV/0!</v>
      </c>
    </row>
    <row r="160" spans="1:9" ht="15.75" thickBot="1" x14ac:dyDescent="0.3">
      <c r="A160" s="27" t="str">
        <f>'Fiscal Equity MIDDLE'!A160</f>
        <v/>
      </c>
      <c r="B160" s="64"/>
      <c r="C160" s="28">
        <f>'Fiscal Equity MIDDLE'!C160</f>
        <v>0</v>
      </c>
      <c r="D160" s="28" t="e">
        <f t="shared" si="8"/>
        <v>#DIV/0!</v>
      </c>
      <c r="E160" s="64"/>
      <c r="F160" s="28">
        <f>'Fiscal Equity MIDDLE'!F160</f>
        <v>0</v>
      </c>
      <c r="G160" s="28" t="e">
        <f t="shared" si="9"/>
        <v>#DIV/0!</v>
      </c>
      <c r="H160" s="32" t="e">
        <f t="shared" si="10"/>
        <v>#DIV/0!</v>
      </c>
      <c r="I160" s="29" t="e">
        <f t="shared" si="11"/>
        <v>#DIV/0!</v>
      </c>
    </row>
    <row r="161" spans="1:9" ht="15.75" thickBot="1" x14ac:dyDescent="0.3">
      <c r="A161" s="27" t="str">
        <f>'Fiscal Equity MIDDLE'!A161</f>
        <v/>
      </c>
      <c r="B161" s="64"/>
      <c r="C161" s="28">
        <f>'Fiscal Equity MIDDLE'!C161</f>
        <v>0</v>
      </c>
      <c r="D161" s="28" t="e">
        <f t="shared" si="8"/>
        <v>#DIV/0!</v>
      </c>
      <c r="E161" s="64"/>
      <c r="F161" s="28">
        <f>'Fiscal Equity MIDDLE'!F161</f>
        <v>0</v>
      </c>
      <c r="G161" s="28" t="e">
        <f t="shared" si="9"/>
        <v>#DIV/0!</v>
      </c>
      <c r="H161" s="32" t="e">
        <f t="shared" si="10"/>
        <v>#DIV/0!</v>
      </c>
      <c r="I161" s="29" t="e">
        <f t="shared" si="11"/>
        <v>#DIV/0!</v>
      </c>
    </row>
    <row r="162" spans="1:9" ht="15.75" thickBot="1" x14ac:dyDescent="0.3">
      <c r="A162" s="27" t="str">
        <f>'Fiscal Equity MIDDLE'!A162</f>
        <v/>
      </c>
      <c r="B162" s="64"/>
      <c r="C162" s="28">
        <f>'Fiscal Equity MIDDLE'!C162</f>
        <v>0</v>
      </c>
      <c r="D162" s="28" t="e">
        <f t="shared" si="8"/>
        <v>#DIV/0!</v>
      </c>
      <c r="E162" s="64"/>
      <c r="F162" s="28">
        <f>'Fiscal Equity MIDDLE'!F162</f>
        <v>0</v>
      </c>
      <c r="G162" s="28" t="e">
        <f t="shared" si="9"/>
        <v>#DIV/0!</v>
      </c>
      <c r="H162" s="32" t="e">
        <f t="shared" si="10"/>
        <v>#DIV/0!</v>
      </c>
      <c r="I162" s="29" t="e">
        <f t="shared" si="11"/>
        <v>#DIV/0!</v>
      </c>
    </row>
    <row r="163" spans="1:9" ht="15.75" thickBot="1" x14ac:dyDescent="0.3">
      <c r="A163" s="27" t="str">
        <f>'Fiscal Equity MIDDLE'!A163</f>
        <v/>
      </c>
      <c r="B163" s="64"/>
      <c r="C163" s="28">
        <f>'Fiscal Equity MIDDLE'!C163</f>
        <v>0</v>
      </c>
      <c r="D163" s="28" t="e">
        <f t="shared" si="8"/>
        <v>#DIV/0!</v>
      </c>
      <c r="E163" s="64"/>
      <c r="F163" s="28">
        <f>'Fiscal Equity MIDDLE'!F163</f>
        <v>0</v>
      </c>
      <c r="G163" s="28" t="e">
        <f t="shared" si="9"/>
        <v>#DIV/0!</v>
      </c>
      <c r="H163" s="32" t="e">
        <f t="shared" si="10"/>
        <v>#DIV/0!</v>
      </c>
      <c r="I163" s="29" t="e">
        <f t="shared" si="11"/>
        <v>#DIV/0!</v>
      </c>
    </row>
    <row r="164" spans="1:9" ht="15.75" thickBot="1" x14ac:dyDescent="0.3">
      <c r="A164" s="27" t="str">
        <f>'Fiscal Equity MIDDLE'!A164</f>
        <v/>
      </c>
      <c r="B164" s="64"/>
      <c r="C164" s="28">
        <f>'Fiscal Equity MIDDLE'!C164</f>
        <v>0</v>
      </c>
      <c r="D164" s="28" t="e">
        <f t="shared" si="8"/>
        <v>#DIV/0!</v>
      </c>
      <c r="E164" s="64"/>
      <c r="F164" s="28">
        <f>'Fiscal Equity MIDDLE'!F164</f>
        <v>0</v>
      </c>
      <c r="G164" s="28" t="e">
        <f t="shared" si="9"/>
        <v>#DIV/0!</v>
      </c>
      <c r="H164" s="32" t="e">
        <f t="shared" si="10"/>
        <v>#DIV/0!</v>
      </c>
      <c r="I164" s="29" t="e">
        <f t="shared" si="11"/>
        <v>#DIV/0!</v>
      </c>
    </row>
    <row r="165" spans="1:9" ht="15.75" thickBot="1" x14ac:dyDescent="0.3">
      <c r="A165" s="27" t="str">
        <f>'Fiscal Equity MIDDLE'!A165</f>
        <v/>
      </c>
      <c r="B165" s="64"/>
      <c r="C165" s="28">
        <f>'Fiscal Equity MIDDLE'!C165</f>
        <v>0</v>
      </c>
      <c r="D165" s="28" t="e">
        <f t="shared" si="8"/>
        <v>#DIV/0!</v>
      </c>
      <c r="E165" s="64"/>
      <c r="F165" s="28">
        <f>'Fiscal Equity MIDDLE'!F165</f>
        <v>0</v>
      </c>
      <c r="G165" s="28" t="e">
        <f t="shared" si="9"/>
        <v>#DIV/0!</v>
      </c>
      <c r="H165" s="32" t="e">
        <f t="shared" si="10"/>
        <v>#DIV/0!</v>
      </c>
      <c r="I165" s="29" t="e">
        <f t="shared" si="11"/>
        <v>#DIV/0!</v>
      </c>
    </row>
    <row r="166" spans="1:9" ht="15.75" thickBot="1" x14ac:dyDescent="0.3">
      <c r="A166" s="27" t="str">
        <f>'Fiscal Equity MIDDLE'!A166</f>
        <v/>
      </c>
      <c r="B166" s="64"/>
      <c r="C166" s="28">
        <f>'Fiscal Equity MIDDLE'!C166</f>
        <v>0</v>
      </c>
      <c r="D166" s="28" t="e">
        <f t="shared" si="8"/>
        <v>#DIV/0!</v>
      </c>
      <c r="E166" s="64"/>
      <c r="F166" s="28">
        <f>'Fiscal Equity MIDDLE'!F166</f>
        <v>0</v>
      </c>
      <c r="G166" s="28" t="e">
        <f t="shared" si="9"/>
        <v>#DIV/0!</v>
      </c>
      <c r="H166" s="32" t="e">
        <f t="shared" si="10"/>
        <v>#DIV/0!</v>
      </c>
      <c r="I166" s="29" t="e">
        <f t="shared" si="11"/>
        <v>#DIV/0!</v>
      </c>
    </row>
    <row r="167" spans="1:9" ht="15.75" thickBot="1" x14ac:dyDescent="0.3">
      <c r="A167" s="27" t="str">
        <f>'Fiscal Equity MIDDLE'!A167</f>
        <v/>
      </c>
      <c r="B167" s="64"/>
      <c r="C167" s="28">
        <f>'Fiscal Equity MIDDLE'!C167</f>
        <v>0</v>
      </c>
      <c r="D167" s="28" t="e">
        <f t="shared" si="8"/>
        <v>#DIV/0!</v>
      </c>
      <c r="E167" s="64"/>
      <c r="F167" s="28">
        <f>'Fiscal Equity MIDDLE'!F167</f>
        <v>0</v>
      </c>
      <c r="G167" s="28" t="e">
        <f t="shared" si="9"/>
        <v>#DIV/0!</v>
      </c>
      <c r="H167" s="32" t="e">
        <f t="shared" si="10"/>
        <v>#DIV/0!</v>
      </c>
      <c r="I167" s="29" t="e">
        <f t="shared" si="11"/>
        <v>#DIV/0!</v>
      </c>
    </row>
    <row r="168" spans="1:9" ht="15.75" thickBot="1" x14ac:dyDescent="0.3">
      <c r="A168" s="27" t="str">
        <f>'Fiscal Equity MIDDLE'!A168</f>
        <v/>
      </c>
      <c r="B168" s="64"/>
      <c r="C168" s="28">
        <f>'Fiscal Equity MIDDLE'!C168</f>
        <v>0</v>
      </c>
      <c r="D168" s="28" t="e">
        <f t="shared" si="8"/>
        <v>#DIV/0!</v>
      </c>
      <c r="E168" s="64"/>
      <c r="F168" s="28">
        <f>'Fiscal Equity MIDDLE'!F168</f>
        <v>0</v>
      </c>
      <c r="G168" s="28" t="e">
        <f t="shared" si="9"/>
        <v>#DIV/0!</v>
      </c>
      <c r="H168" s="32" t="e">
        <f t="shared" si="10"/>
        <v>#DIV/0!</v>
      </c>
      <c r="I168" s="29" t="e">
        <f t="shared" si="11"/>
        <v>#DIV/0!</v>
      </c>
    </row>
    <row r="169" spans="1:9" ht="15.75" thickBot="1" x14ac:dyDescent="0.3">
      <c r="A169" s="27" t="str">
        <f>'Fiscal Equity MIDDLE'!A169</f>
        <v/>
      </c>
      <c r="B169" s="64"/>
      <c r="C169" s="28">
        <f>'Fiscal Equity MIDDLE'!C169</f>
        <v>0</v>
      </c>
      <c r="D169" s="28" t="e">
        <f t="shared" si="8"/>
        <v>#DIV/0!</v>
      </c>
      <c r="E169" s="64"/>
      <c r="F169" s="28">
        <f>'Fiscal Equity MIDDLE'!F169</f>
        <v>0</v>
      </c>
      <c r="G169" s="28" t="e">
        <f t="shared" si="9"/>
        <v>#DIV/0!</v>
      </c>
      <c r="H169" s="32" t="e">
        <f t="shared" si="10"/>
        <v>#DIV/0!</v>
      </c>
      <c r="I169" s="29" t="e">
        <f t="shared" si="11"/>
        <v>#DIV/0!</v>
      </c>
    </row>
    <row r="170" spans="1:9" ht="15.75" thickBot="1" x14ac:dyDescent="0.3">
      <c r="A170" s="27" t="str">
        <f>'Fiscal Equity MIDDLE'!A170</f>
        <v/>
      </c>
      <c r="B170" s="64"/>
      <c r="C170" s="28">
        <f>'Fiscal Equity MIDDLE'!C170</f>
        <v>0</v>
      </c>
      <c r="D170" s="28" t="e">
        <f t="shared" si="8"/>
        <v>#DIV/0!</v>
      </c>
      <c r="E170" s="64"/>
      <c r="F170" s="28">
        <f>'Fiscal Equity MIDDLE'!F170</f>
        <v>0</v>
      </c>
      <c r="G170" s="28" t="e">
        <f t="shared" si="9"/>
        <v>#DIV/0!</v>
      </c>
      <c r="H170" s="32" t="e">
        <f t="shared" si="10"/>
        <v>#DIV/0!</v>
      </c>
      <c r="I170" s="29" t="e">
        <f t="shared" si="11"/>
        <v>#DIV/0!</v>
      </c>
    </row>
    <row r="171" spans="1:9" ht="15.75" thickBot="1" x14ac:dyDescent="0.3">
      <c r="A171" s="27" t="str">
        <f>'Fiscal Equity MIDDLE'!A171</f>
        <v/>
      </c>
      <c r="B171" s="64"/>
      <c r="C171" s="28">
        <f>'Fiscal Equity MIDDLE'!C171</f>
        <v>0</v>
      </c>
      <c r="D171" s="28" t="e">
        <f t="shared" si="8"/>
        <v>#DIV/0!</v>
      </c>
      <c r="E171" s="64"/>
      <c r="F171" s="28">
        <f>'Fiscal Equity MIDDLE'!F171</f>
        <v>0</v>
      </c>
      <c r="G171" s="28" t="e">
        <f t="shared" si="9"/>
        <v>#DIV/0!</v>
      </c>
      <c r="H171" s="32" t="e">
        <f t="shared" si="10"/>
        <v>#DIV/0!</v>
      </c>
      <c r="I171" s="29" t="e">
        <f t="shared" si="11"/>
        <v>#DIV/0!</v>
      </c>
    </row>
    <row r="172" spans="1:9" ht="15.75" thickBot="1" x14ac:dyDescent="0.3">
      <c r="A172" s="27" t="str">
        <f>'Fiscal Equity MIDDLE'!A172</f>
        <v/>
      </c>
      <c r="B172" s="64"/>
      <c r="C172" s="28">
        <f>'Fiscal Equity MIDDLE'!C172</f>
        <v>0</v>
      </c>
      <c r="D172" s="28" t="e">
        <f t="shared" si="8"/>
        <v>#DIV/0!</v>
      </c>
      <c r="E172" s="64"/>
      <c r="F172" s="28">
        <f>'Fiscal Equity MIDDLE'!F172</f>
        <v>0</v>
      </c>
      <c r="G172" s="28" t="e">
        <f t="shared" si="9"/>
        <v>#DIV/0!</v>
      </c>
      <c r="H172" s="32" t="e">
        <f t="shared" si="10"/>
        <v>#DIV/0!</v>
      </c>
      <c r="I172" s="29" t="e">
        <f t="shared" si="11"/>
        <v>#DIV/0!</v>
      </c>
    </row>
    <row r="173" spans="1:9" ht="15.75" thickBot="1" x14ac:dyDescent="0.3">
      <c r="A173" s="27" t="str">
        <f>'Fiscal Equity MIDDLE'!A173</f>
        <v/>
      </c>
      <c r="B173" s="64"/>
      <c r="C173" s="28">
        <f>'Fiscal Equity MIDDLE'!C173</f>
        <v>0</v>
      </c>
      <c r="D173" s="28" t="e">
        <f t="shared" si="8"/>
        <v>#DIV/0!</v>
      </c>
      <c r="E173" s="64"/>
      <c r="F173" s="28">
        <f>'Fiscal Equity MIDDLE'!F173</f>
        <v>0</v>
      </c>
      <c r="G173" s="28" t="e">
        <f t="shared" si="9"/>
        <v>#DIV/0!</v>
      </c>
      <c r="H173" s="32" t="e">
        <f t="shared" si="10"/>
        <v>#DIV/0!</v>
      </c>
      <c r="I173" s="29" t="e">
        <f t="shared" si="11"/>
        <v>#DIV/0!</v>
      </c>
    </row>
    <row r="174" spans="1:9" ht="15.75" thickBot="1" x14ac:dyDescent="0.3">
      <c r="A174" s="27" t="str">
        <f>'Fiscal Equity MIDDLE'!A174</f>
        <v/>
      </c>
      <c r="B174" s="64"/>
      <c r="C174" s="28">
        <f>'Fiscal Equity MIDDLE'!C174</f>
        <v>0</v>
      </c>
      <c r="D174" s="28" t="e">
        <f t="shared" si="8"/>
        <v>#DIV/0!</v>
      </c>
      <c r="E174" s="64"/>
      <c r="F174" s="28">
        <f>'Fiscal Equity MIDDLE'!F174</f>
        <v>0</v>
      </c>
      <c r="G174" s="28" t="e">
        <f t="shared" si="9"/>
        <v>#DIV/0!</v>
      </c>
      <c r="H174" s="32" t="e">
        <f t="shared" si="10"/>
        <v>#DIV/0!</v>
      </c>
      <c r="I174" s="29" t="e">
        <f t="shared" si="11"/>
        <v>#DIV/0!</v>
      </c>
    </row>
    <row r="175" spans="1:9" ht="15.75" thickBot="1" x14ac:dyDescent="0.3">
      <c r="A175" s="27" t="str">
        <f>'Fiscal Equity MIDDLE'!A175</f>
        <v/>
      </c>
      <c r="B175" s="64"/>
      <c r="C175" s="28">
        <f>'Fiscal Equity MIDDLE'!C175</f>
        <v>0</v>
      </c>
      <c r="D175" s="28" t="e">
        <f t="shared" si="8"/>
        <v>#DIV/0!</v>
      </c>
      <c r="E175" s="64"/>
      <c r="F175" s="28">
        <f>'Fiscal Equity MIDDLE'!F175</f>
        <v>0</v>
      </c>
      <c r="G175" s="28" t="e">
        <f t="shared" si="9"/>
        <v>#DIV/0!</v>
      </c>
      <c r="H175" s="32" t="e">
        <f t="shared" si="10"/>
        <v>#DIV/0!</v>
      </c>
      <c r="I175" s="29" t="e">
        <f t="shared" si="11"/>
        <v>#DIV/0!</v>
      </c>
    </row>
    <row r="176" spans="1:9" ht="15.75" thickBot="1" x14ac:dyDescent="0.3">
      <c r="A176" s="27" t="str">
        <f>'Fiscal Equity MIDDLE'!A176</f>
        <v/>
      </c>
      <c r="B176" s="64"/>
      <c r="C176" s="28">
        <f>'Fiscal Equity MIDDLE'!C176</f>
        <v>0</v>
      </c>
      <c r="D176" s="28" t="e">
        <f t="shared" si="8"/>
        <v>#DIV/0!</v>
      </c>
      <c r="E176" s="64"/>
      <c r="F176" s="28">
        <f>'Fiscal Equity MIDDLE'!F176</f>
        <v>0</v>
      </c>
      <c r="G176" s="28" t="e">
        <f t="shared" si="9"/>
        <v>#DIV/0!</v>
      </c>
      <c r="H176" s="32" t="e">
        <f t="shared" si="10"/>
        <v>#DIV/0!</v>
      </c>
      <c r="I176" s="29" t="e">
        <f t="shared" si="11"/>
        <v>#DIV/0!</v>
      </c>
    </row>
    <row r="177" spans="1:9" ht="15.75" thickBot="1" x14ac:dyDescent="0.3">
      <c r="A177" s="27" t="str">
        <f>'Fiscal Equity MIDDLE'!A177</f>
        <v/>
      </c>
      <c r="B177" s="64"/>
      <c r="C177" s="28">
        <f>'Fiscal Equity MIDDLE'!C177</f>
        <v>0</v>
      </c>
      <c r="D177" s="28" t="e">
        <f t="shared" si="8"/>
        <v>#DIV/0!</v>
      </c>
      <c r="E177" s="64"/>
      <c r="F177" s="28">
        <f>'Fiscal Equity MIDDLE'!F177</f>
        <v>0</v>
      </c>
      <c r="G177" s="28" t="e">
        <f t="shared" si="9"/>
        <v>#DIV/0!</v>
      </c>
      <c r="H177" s="32" t="e">
        <f t="shared" si="10"/>
        <v>#DIV/0!</v>
      </c>
      <c r="I177" s="29" t="e">
        <f t="shared" si="11"/>
        <v>#DIV/0!</v>
      </c>
    </row>
    <row r="178" spans="1:9" ht="15.75" thickBot="1" x14ac:dyDescent="0.3">
      <c r="A178" s="27" t="str">
        <f>'Fiscal Equity MIDDLE'!A178</f>
        <v/>
      </c>
      <c r="B178" s="64"/>
      <c r="C178" s="28">
        <f>'Fiscal Equity MIDDLE'!C178</f>
        <v>0</v>
      </c>
      <c r="D178" s="28" t="e">
        <f t="shared" si="8"/>
        <v>#DIV/0!</v>
      </c>
      <c r="E178" s="64"/>
      <c r="F178" s="28">
        <f>'Fiscal Equity MIDDLE'!F178</f>
        <v>0</v>
      </c>
      <c r="G178" s="28" t="e">
        <f t="shared" si="9"/>
        <v>#DIV/0!</v>
      </c>
      <c r="H178" s="32" t="e">
        <f t="shared" si="10"/>
        <v>#DIV/0!</v>
      </c>
      <c r="I178" s="29" t="e">
        <f t="shared" si="11"/>
        <v>#DIV/0!</v>
      </c>
    </row>
    <row r="179" spans="1:9" ht="15.75" thickBot="1" x14ac:dyDescent="0.3">
      <c r="A179" s="27" t="str">
        <f>'Fiscal Equity MIDDLE'!A179</f>
        <v/>
      </c>
      <c r="B179" s="64"/>
      <c r="C179" s="28">
        <f>'Fiscal Equity MIDDLE'!C179</f>
        <v>0</v>
      </c>
      <c r="D179" s="28" t="e">
        <f t="shared" si="8"/>
        <v>#DIV/0!</v>
      </c>
      <c r="E179" s="64"/>
      <c r="F179" s="28">
        <f>'Fiscal Equity MIDDLE'!F179</f>
        <v>0</v>
      </c>
      <c r="G179" s="28" t="e">
        <f t="shared" si="9"/>
        <v>#DIV/0!</v>
      </c>
      <c r="H179" s="32" t="e">
        <f t="shared" si="10"/>
        <v>#DIV/0!</v>
      </c>
      <c r="I179" s="29" t="e">
        <f t="shared" si="11"/>
        <v>#DIV/0!</v>
      </c>
    </row>
    <row r="180" spans="1:9" ht="15.75" thickBot="1" x14ac:dyDescent="0.3">
      <c r="A180" s="27" t="str">
        <f>'Fiscal Equity MIDDLE'!A180</f>
        <v/>
      </c>
      <c r="B180" s="64"/>
      <c r="C180" s="28">
        <f>'Fiscal Equity MIDDLE'!C180</f>
        <v>0</v>
      </c>
      <c r="D180" s="28" t="e">
        <f t="shared" si="8"/>
        <v>#DIV/0!</v>
      </c>
      <c r="E180" s="64"/>
      <c r="F180" s="28">
        <f>'Fiscal Equity MIDDLE'!F180</f>
        <v>0</v>
      </c>
      <c r="G180" s="28" t="e">
        <f t="shared" si="9"/>
        <v>#DIV/0!</v>
      </c>
      <c r="H180" s="32" t="e">
        <f t="shared" si="10"/>
        <v>#DIV/0!</v>
      </c>
      <c r="I180" s="29" t="e">
        <f t="shared" si="11"/>
        <v>#DIV/0!</v>
      </c>
    </row>
    <row r="181" spans="1:9" ht="15.75" thickBot="1" x14ac:dyDescent="0.3">
      <c r="A181" s="27" t="str">
        <f>'Fiscal Equity MIDDLE'!A181</f>
        <v/>
      </c>
      <c r="B181" s="64"/>
      <c r="C181" s="28">
        <f>'Fiscal Equity MIDDLE'!C181</f>
        <v>0</v>
      </c>
      <c r="D181" s="28" t="e">
        <f t="shared" si="8"/>
        <v>#DIV/0!</v>
      </c>
      <c r="E181" s="64"/>
      <c r="F181" s="28">
        <f>'Fiscal Equity MIDDLE'!F181</f>
        <v>0</v>
      </c>
      <c r="G181" s="28" t="e">
        <f t="shared" si="9"/>
        <v>#DIV/0!</v>
      </c>
      <c r="H181" s="32" t="e">
        <f t="shared" si="10"/>
        <v>#DIV/0!</v>
      </c>
      <c r="I181" s="29" t="e">
        <f t="shared" si="11"/>
        <v>#DIV/0!</v>
      </c>
    </row>
    <row r="182" spans="1:9" ht="15.75" thickBot="1" x14ac:dyDescent="0.3">
      <c r="A182" s="27" t="str">
        <f>'Fiscal Equity MIDDLE'!A182</f>
        <v/>
      </c>
      <c r="B182" s="64"/>
      <c r="C182" s="28">
        <f>'Fiscal Equity MIDDLE'!C182</f>
        <v>0</v>
      </c>
      <c r="D182" s="28" t="e">
        <f t="shared" si="8"/>
        <v>#DIV/0!</v>
      </c>
      <c r="E182" s="64"/>
      <c r="F182" s="28">
        <f>'Fiscal Equity MIDDLE'!F182</f>
        <v>0</v>
      </c>
      <c r="G182" s="28" t="e">
        <f t="shared" si="9"/>
        <v>#DIV/0!</v>
      </c>
      <c r="H182" s="32" t="e">
        <f t="shared" si="10"/>
        <v>#DIV/0!</v>
      </c>
      <c r="I182" s="29" t="e">
        <f t="shared" si="11"/>
        <v>#DIV/0!</v>
      </c>
    </row>
    <row r="183" spans="1:9" ht="15.75" thickBot="1" x14ac:dyDescent="0.3">
      <c r="A183" s="27" t="str">
        <f>'Fiscal Equity MIDDLE'!A183</f>
        <v/>
      </c>
      <c r="B183" s="64"/>
      <c r="C183" s="28">
        <f>'Fiscal Equity MIDDLE'!C183</f>
        <v>0</v>
      </c>
      <c r="D183" s="28" t="e">
        <f t="shared" si="8"/>
        <v>#DIV/0!</v>
      </c>
      <c r="E183" s="64"/>
      <c r="F183" s="28">
        <f>'Fiscal Equity MIDDLE'!F183</f>
        <v>0</v>
      </c>
      <c r="G183" s="28" t="e">
        <f t="shared" si="9"/>
        <v>#DIV/0!</v>
      </c>
      <c r="H183" s="32" t="e">
        <f t="shared" si="10"/>
        <v>#DIV/0!</v>
      </c>
      <c r="I183" s="29" t="e">
        <f t="shared" si="11"/>
        <v>#DIV/0!</v>
      </c>
    </row>
    <row r="184" spans="1:9" ht="15.75" thickBot="1" x14ac:dyDescent="0.3">
      <c r="A184" s="27" t="str">
        <f>'Fiscal Equity MIDDLE'!A184</f>
        <v/>
      </c>
      <c r="B184" s="64"/>
      <c r="C184" s="28">
        <f>'Fiscal Equity MIDDLE'!C184</f>
        <v>0</v>
      </c>
      <c r="D184" s="28" t="e">
        <f t="shared" si="8"/>
        <v>#DIV/0!</v>
      </c>
      <c r="E184" s="64"/>
      <c r="F184" s="28">
        <f>'Fiscal Equity MIDDLE'!F184</f>
        <v>0</v>
      </c>
      <c r="G184" s="28" t="e">
        <f t="shared" si="9"/>
        <v>#DIV/0!</v>
      </c>
      <c r="H184" s="32" t="e">
        <f t="shared" si="10"/>
        <v>#DIV/0!</v>
      </c>
      <c r="I184" s="29" t="e">
        <f t="shared" si="11"/>
        <v>#DIV/0!</v>
      </c>
    </row>
    <row r="185" spans="1:9" ht="15.75" thickBot="1" x14ac:dyDescent="0.3">
      <c r="A185" s="27" t="str">
        <f>'Fiscal Equity MIDDLE'!A185</f>
        <v/>
      </c>
      <c r="B185" s="64"/>
      <c r="C185" s="28">
        <f>'Fiscal Equity MIDDLE'!C185</f>
        <v>0</v>
      </c>
      <c r="D185" s="28" t="e">
        <f t="shared" si="8"/>
        <v>#DIV/0!</v>
      </c>
      <c r="E185" s="64"/>
      <c r="F185" s="28">
        <f>'Fiscal Equity MIDDLE'!F185</f>
        <v>0</v>
      </c>
      <c r="G185" s="28" t="e">
        <f t="shared" si="9"/>
        <v>#DIV/0!</v>
      </c>
      <c r="H185" s="32" t="e">
        <f t="shared" si="10"/>
        <v>#DIV/0!</v>
      </c>
      <c r="I185" s="29" t="e">
        <f t="shared" si="11"/>
        <v>#DIV/0!</v>
      </c>
    </row>
    <row r="186" spans="1:9" ht="15.75" thickBot="1" x14ac:dyDescent="0.3">
      <c r="A186" s="27" t="str">
        <f>'Fiscal Equity MIDDLE'!A186</f>
        <v/>
      </c>
      <c r="B186" s="64"/>
      <c r="C186" s="28">
        <f>'Fiscal Equity MIDDLE'!C186</f>
        <v>0</v>
      </c>
      <c r="D186" s="28" t="e">
        <f t="shared" si="8"/>
        <v>#DIV/0!</v>
      </c>
      <c r="E186" s="64"/>
      <c r="F186" s="28">
        <f>'Fiscal Equity MIDDLE'!F186</f>
        <v>0</v>
      </c>
      <c r="G186" s="28" t="e">
        <f t="shared" si="9"/>
        <v>#DIV/0!</v>
      </c>
      <c r="H186" s="32" t="e">
        <f t="shared" si="10"/>
        <v>#DIV/0!</v>
      </c>
      <c r="I186" s="29" t="e">
        <f t="shared" si="11"/>
        <v>#DIV/0!</v>
      </c>
    </row>
    <row r="187" spans="1:9" ht="15.75" thickBot="1" x14ac:dyDescent="0.3">
      <c r="A187" s="27" t="str">
        <f>'Fiscal Equity MIDDLE'!A187</f>
        <v/>
      </c>
      <c r="B187" s="64"/>
      <c r="C187" s="28">
        <f>'Fiscal Equity MIDDLE'!C187</f>
        <v>0</v>
      </c>
      <c r="D187" s="28" t="e">
        <f t="shared" si="8"/>
        <v>#DIV/0!</v>
      </c>
      <c r="E187" s="64"/>
      <c r="F187" s="28">
        <f>'Fiscal Equity MIDDLE'!F187</f>
        <v>0</v>
      </c>
      <c r="G187" s="28" t="e">
        <f t="shared" si="9"/>
        <v>#DIV/0!</v>
      </c>
      <c r="H187" s="32" t="e">
        <f t="shared" si="10"/>
        <v>#DIV/0!</v>
      </c>
      <c r="I187" s="29" t="e">
        <f t="shared" si="11"/>
        <v>#DIV/0!</v>
      </c>
    </row>
    <row r="188" spans="1:9" ht="15.75" thickBot="1" x14ac:dyDescent="0.3">
      <c r="A188" s="27" t="str">
        <f>'Fiscal Equity MIDDLE'!A188</f>
        <v/>
      </c>
      <c r="B188" s="64"/>
      <c r="C188" s="28">
        <f>'Fiscal Equity MIDDLE'!C188</f>
        <v>0</v>
      </c>
      <c r="D188" s="28" t="e">
        <f t="shared" si="8"/>
        <v>#DIV/0!</v>
      </c>
      <c r="E188" s="64"/>
      <c r="F188" s="28">
        <f>'Fiscal Equity MIDDLE'!F188</f>
        <v>0</v>
      </c>
      <c r="G188" s="28" t="e">
        <f t="shared" si="9"/>
        <v>#DIV/0!</v>
      </c>
      <c r="H188" s="32" t="e">
        <f t="shared" si="10"/>
        <v>#DIV/0!</v>
      </c>
      <c r="I188" s="29" t="e">
        <f t="shared" si="11"/>
        <v>#DIV/0!</v>
      </c>
    </row>
    <row r="189" spans="1:9" ht="15.75" thickBot="1" x14ac:dyDescent="0.3">
      <c r="A189" s="27" t="str">
        <f>'Fiscal Equity MIDDLE'!A189</f>
        <v/>
      </c>
      <c r="B189" s="64"/>
      <c r="C189" s="28">
        <f>'Fiscal Equity MIDDLE'!C189</f>
        <v>0</v>
      </c>
      <c r="D189" s="28" t="e">
        <f t="shared" si="8"/>
        <v>#DIV/0!</v>
      </c>
      <c r="E189" s="64"/>
      <c r="F189" s="28">
        <f>'Fiscal Equity MIDDLE'!F189</f>
        <v>0</v>
      </c>
      <c r="G189" s="28" t="e">
        <f t="shared" si="9"/>
        <v>#DIV/0!</v>
      </c>
      <c r="H189" s="32" t="e">
        <f t="shared" si="10"/>
        <v>#DIV/0!</v>
      </c>
      <c r="I189" s="29" t="e">
        <f t="shared" si="11"/>
        <v>#DIV/0!</v>
      </c>
    </row>
    <row r="190" spans="1:9" ht="15.75" thickBot="1" x14ac:dyDescent="0.3">
      <c r="A190" s="27" t="str">
        <f>'Fiscal Equity MIDDLE'!A190</f>
        <v/>
      </c>
      <c r="B190" s="64"/>
      <c r="C190" s="28">
        <f>'Fiscal Equity MIDDLE'!C190</f>
        <v>0</v>
      </c>
      <c r="D190" s="28" t="e">
        <f t="shared" si="8"/>
        <v>#DIV/0!</v>
      </c>
      <c r="E190" s="64"/>
      <c r="F190" s="28">
        <f>'Fiscal Equity MIDDLE'!F190</f>
        <v>0</v>
      </c>
      <c r="G190" s="28" t="e">
        <f t="shared" si="9"/>
        <v>#DIV/0!</v>
      </c>
      <c r="H190" s="32" t="e">
        <f t="shared" si="10"/>
        <v>#DIV/0!</v>
      </c>
      <c r="I190" s="29" t="e">
        <f t="shared" si="11"/>
        <v>#DIV/0!</v>
      </c>
    </row>
    <row r="191" spans="1:9" ht="15.75" thickBot="1" x14ac:dyDescent="0.3">
      <c r="A191" s="27" t="str">
        <f>'Fiscal Equity MIDDLE'!A191</f>
        <v/>
      </c>
      <c r="B191" s="64"/>
      <c r="C191" s="28">
        <f>'Fiscal Equity MIDDLE'!C191</f>
        <v>0</v>
      </c>
      <c r="D191" s="28" t="e">
        <f t="shared" si="8"/>
        <v>#DIV/0!</v>
      </c>
      <c r="E191" s="64"/>
      <c r="F191" s="28">
        <f>'Fiscal Equity MIDDLE'!F191</f>
        <v>0</v>
      </c>
      <c r="G191" s="28" t="e">
        <f t="shared" si="9"/>
        <v>#DIV/0!</v>
      </c>
      <c r="H191" s="32" t="e">
        <f t="shared" si="10"/>
        <v>#DIV/0!</v>
      </c>
      <c r="I191" s="29" t="e">
        <f t="shared" si="11"/>
        <v>#DIV/0!</v>
      </c>
    </row>
    <row r="192" spans="1:9" ht="15.75" thickBot="1" x14ac:dyDescent="0.3">
      <c r="A192" s="27" t="str">
        <f>'Fiscal Equity MIDDLE'!A192</f>
        <v/>
      </c>
      <c r="B192" s="64"/>
      <c r="C192" s="28">
        <f>'Fiscal Equity MIDDLE'!C192</f>
        <v>0</v>
      </c>
      <c r="D192" s="28" t="e">
        <f t="shared" si="8"/>
        <v>#DIV/0!</v>
      </c>
      <c r="E192" s="64"/>
      <c r="F192" s="28">
        <f>'Fiscal Equity MIDDLE'!F192</f>
        <v>0</v>
      </c>
      <c r="G192" s="28" t="e">
        <f t="shared" si="9"/>
        <v>#DIV/0!</v>
      </c>
      <c r="H192" s="32" t="e">
        <f t="shared" si="10"/>
        <v>#DIV/0!</v>
      </c>
      <c r="I192" s="29" t="e">
        <f t="shared" si="11"/>
        <v>#DIV/0!</v>
      </c>
    </row>
    <row r="193" spans="1:9" ht="15.75" thickBot="1" x14ac:dyDescent="0.3">
      <c r="A193" s="27" t="str">
        <f>'Fiscal Equity MIDDLE'!A193</f>
        <v/>
      </c>
      <c r="B193" s="64"/>
      <c r="C193" s="28">
        <f>'Fiscal Equity MIDDLE'!C193</f>
        <v>0</v>
      </c>
      <c r="D193" s="28" t="e">
        <f t="shared" si="8"/>
        <v>#DIV/0!</v>
      </c>
      <c r="E193" s="64"/>
      <c r="F193" s="28">
        <f>'Fiscal Equity MIDDLE'!F193</f>
        <v>0</v>
      </c>
      <c r="G193" s="28" t="e">
        <f t="shared" si="9"/>
        <v>#DIV/0!</v>
      </c>
      <c r="H193" s="32" t="e">
        <f t="shared" si="10"/>
        <v>#DIV/0!</v>
      </c>
      <c r="I193" s="29" t="e">
        <f t="shared" si="11"/>
        <v>#DIV/0!</v>
      </c>
    </row>
    <row r="194" spans="1:9" ht="15.75" thickBot="1" x14ac:dyDescent="0.3">
      <c r="A194" s="27" t="str">
        <f>'Fiscal Equity MIDDLE'!A194</f>
        <v/>
      </c>
      <c r="B194" s="64"/>
      <c r="C194" s="28">
        <f>'Fiscal Equity MIDDLE'!C194</f>
        <v>0</v>
      </c>
      <c r="D194" s="28" t="e">
        <f t="shared" si="8"/>
        <v>#DIV/0!</v>
      </c>
      <c r="E194" s="64"/>
      <c r="F194" s="28">
        <f>'Fiscal Equity MIDDLE'!F194</f>
        <v>0</v>
      </c>
      <c r="G194" s="28" t="e">
        <f t="shared" si="9"/>
        <v>#DIV/0!</v>
      </c>
      <c r="H194" s="32" t="e">
        <f t="shared" si="10"/>
        <v>#DIV/0!</v>
      </c>
      <c r="I194" s="29" t="e">
        <f t="shared" si="11"/>
        <v>#DIV/0!</v>
      </c>
    </row>
    <row r="195" spans="1:9" ht="15.75" thickBot="1" x14ac:dyDescent="0.3">
      <c r="A195" s="27" t="str">
        <f>'Fiscal Equity MIDDLE'!A195</f>
        <v/>
      </c>
      <c r="B195" s="64"/>
      <c r="C195" s="28">
        <f>'Fiscal Equity MIDDLE'!C195</f>
        <v>0</v>
      </c>
      <c r="D195" s="28" t="e">
        <f t="shared" si="8"/>
        <v>#DIV/0!</v>
      </c>
      <c r="E195" s="64"/>
      <c r="F195" s="28">
        <f>'Fiscal Equity MIDDLE'!F195</f>
        <v>0</v>
      </c>
      <c r="G195" s="28" t="e">
        <f t="shared" si="9"/>
        <v>#DIV/0!</v>
      </c>
      <c r="H195" s="32" t="e">
        <f t="shared" si="10"/>
        <v>#DIV/0!</v>
      </c>
      <c r="I195" s="29" t="e">
        <f t="shared" si="11"/>
        <v>#DIV/0!</v>
      </c>
    </row>
    <row r="196" spans="1:9" ht="15.75" thickBot="1" x14ac:dyDescent="0.3">
      <c r="A196" s="27" t="str">
        <f>'Fiscal Equity MIDDLE'!A196</f>
        <v/>
      </c>
      <c r="B196" s="64"/>
      <c r="C196" s="28">
        <f>'Fiscal Equity MIDDLE'!C196</f>
        <v>0</v>
      </c>
      <c r="D196" s="28" t="e">
        <f t="shared" si="8"/>
        <v>#DIV/0!</v>
      </c>
      <c r="E196" s="64"/>
      <c r="F196" s="28">
        <f>'Fiscal Equity MIDDLE'!F196</f>
        <v>0</v>
      </c>
      <c r="G196" s="28" t="e">
        <f t="shared" si="9"/>
        <v>#DIV/0!</v>
      </c>
      <c r="H196" s="32" t="e">
        <f t="shared" si="10"/>
        <v>#DIV/0!</v>
      </c>
      <c r="I196" s="29" t="e">
        <f t="shared" si="11"/>
        <v>#DIV/0!</v>
      </c>
    </row>
    <row r="197" spans="1:9" ht="15.75" thickBot="1" x14ac:dyDescent="0.3">
      <c r="A197" s="27" t="str">
        <f>'Fiscal Equity MIDDLE'!A197</f>
        <v/>
      </c>
      <c r="B197" s="64"/>
      <c r="C197" s="28">
        <f>'Fiscal Equity MIDDLE'!C197</f>
        <v>0</v>
      </c>
      <c r="D197" s="28" t="e">
        <f t="shared" si="8"/>
        <v>#DIV/0!</v>
      </c>
      <c r="E197" s="64"/>
      <c r="F197" s="28">
        <f>'Fiscal Equity MIDDLE'!F197</f>
        <v>0</v>
      </c>
      <c r="G197" s="28" t="e">
        <f t="shared" si="9"/>
        <v>#DIV/0!</v>
      </c>
      <c r="H197" s="32" t="e">
        <f t="shared" si="10"/>
        <v>#DIV/0!</v>
      </c>
      <c r="I197" s="29" t="e">
        <f t="shared" si="11"/>
        <v>#DIV/0!</v>
      </c>
    </row>
    <row r="198" spans="1:9" ht="15.75" thickBot="1" x14ac:dyDescent="0.3">
      <c r="A198" s="27" t="str">
        <f>'Fiscal Equity MIDDLE'!A198</f>
        <v/>
      </c>
      <c r="B198" s="64"/>
      <c r="C198" s="28">
        <f>'Fiscal Equity MIDDLE'!C198</f>
        <v>0</v>
      </c>
      <c r="D198" s="28" t="e">
        <f t="shared" si="8"/>
        <v>#DIV/0!</v>
      </c>
      <c r="E198" s="64"/>
      <c r="F198" s="28">
        <f>'Fiscal Equity MIDDLE'!F198</f>
        <v>0</v>
      </c>
      <c r="G198" s="28" t="e">
        <f t="shared" si="9"/>
        <v>#DIV/0!</v>
      </c>
      <c r="H198" s="32" t="e">
        <f t="shared" si="10"/>
        <v>#DIV/0!</v>
      </c>
      <c r="I198" s="29" t="e">
        <f t="shared" si="11"/>
        <v>#DIV/0!</v>
      </c>
    </row>
    <row r="199" spans="1:9" ht="15.75" thickBot="1" x14ac:dyDescent="0.3">
      <c r="A199" s="27" t="str">
        <f>'Fiscal Equity MIDDLE'!A199</f>
        <v/>
      </c>
      <c r="B199" s="64"/>
      <c r="C199" s="28">
        <f>'Fiscal Equity MIDDLE'!C199</f>
        <v>0</v>
      </c>
      <c r="D199" s="28" t="e">
        <f t="shared" si="8"/>
        <v>#DIV/0!</v>
      </c>
      <c r="E199" s="64"/>
      <c r="F199" s="28">
        <f>'Fiscal Equity MIDDLE'!F199</f>
        <v>0</v>
      </c>
      <c r="G199" s="28" t="e">
        <f t="shared" si="9"/>
        <v>#DIV/0!</v>
      </c>
      <c r="H199" s="32" t="e">
        <f t="shared" si="10"/>
        <v>#DIV/0!</v>
      </c>
      <c r="I199" s="29" t="e">
        <f t="shared" si="11"/>
        <v>#DIV/0!</v>
      </c>
    </row>
    <row r="200" spans="1:9" ht="15.75" thickBot="1" x14ac:dyDescent="0.3">
      <c r="A200" s="27" t="str">
        <f>'Fiscal Equity MIDDLE'!A200</f>
        <v/>
      </c>
      <c r="B200" s="64"/>
      <c r="C200" s="28">
        <f>'Fiscal Equity MIDDLE'!C200</f>
        <v>0</v>
      </c>
      <c r="D200" s="28" t="e">
        <f t="shared" si="8"/>
        <v>#DIV/0!</v>
      </c>
      <c r="E200" s="64"/>
      <c r="F200" s="28">
        <f>'Fiscal Equity MIDDLE'!F200</f>
        <v>0</v>
      </c>
      <c r="G200" s="28" t="e">
        <f t="shared" si="9"/>
        <v>#DIV/0!</v>
      </c>
      <c r="H200" s="32" t="e">
        <f t="shared" si="10"/>
        <v>#DIV/0!</v>
      </c>
      <c r="I200" s="29" t="e">
        <f t="shared" si="11"/>
        <v>#DIV/0!</v>
      </c>
    </row>
    <row r="201" spans="1:9" ht="15.75" thickBot="1" x14ac:dyDescent="0.3">
      <c r="A201" s="27" t="str">
        <f>'Fiscal Equity MIDDLE'!A201</f>
        <v/>
      </c>
      <c r="B201" s="64"/>
      <c r="C201" s="28">
        <f>'Fiscal Equity MIDDLE'!C201</f>
        <v>0</v>
      </c>
      <c r="D201" s="28" t="e">
        <f t="shared" ref="D201:D264" si="12">B201/C201</f>
        <v>#DIV/0!</v>
      </c>
      <c r="E201" s="64"/>
      <c r="F201" s="28">
        <f>'Fiscal Equity MIDDLE'!F201</f>
        <v>0</v>
      </c>
      <c r="G201" s="28" t="e">
        <f t="shared" ref="G201:G264" si="13">E201/F201</f>
        <v>#DIV/0!</v>
      </c>
      <c r="H201" s="32" t="e">
        <f t="shared" ref="H201:H264" si="14">IF(G201&gt;D201,G201-D201,0)</f>
        <v>#DIV/0!</v>
      </c>
      <c r="I201" s="29" t="e">
        <f t="shared" ref="I201:I264" si="15">IF(H201&lt;0.01,"Yes","No")</f>
        <v>#DIV/0!</v>
      </c>
    </row>
    <row r="202" spans="1:9" ht="15.75" thickBot="1" x14ac:dyDescent="0.3">
      <c r="A202" s="27" t="str">
        <f>'Fiscal Equity MIDDLE'!A202</f>
        <v/>
      </c>
      <c r="B202" s="64"/>
      <c r="C202" s="28">
        <f>'Fiscal Equity MIDDLE'!C202</f>
        <v>0</v>
      </c>
      <c r="D202" s="28" t="e">
        <f t="shared" si="12"/>
        <v>#DIV/0!</v>
      </c>
      <c r="E202" s="64"/>
      <c r="F202" s="28">
        <f>'Fiscal Equity MIDDLE'!F202</f>
        <v>0</v>
      </c>
      <c r="G202" s="28" t="e">
        <f t="shared" si="13"/>
        <v>#DIV/0!</v>
      </c>
      <c r="H202" s="32" t="e">
        <f t="shared" si="14"/>
        <v>#DIV/0!</v>
      </c>
      <c r="I202" s="29" t="e">
        <f t="shared" si="15"/>
        <v>#DIV/0!</v>
      </c>
    </row>
    <row r="203" spans="1:9" ht="15.75" thickBot="1" x14ac:dyDescent="0.3">
      <c r="A203" s="27" t="str">
        <f>'Fiscal Equity MIDDLE'!A203</f>
        <v/>
      </c>
      <c r="B203" s="64"/>
      <c r="C203" s="28">
        <f>'Fiscal Equity MIDDLE'!C203</f>
        <v>0</v>
      </c>
      <c r="D203" s="28" t="e">
        <f t="shared" si="12"/>
        <v>#DIV/0!</v>
      </c>
      <c r="E203" s="64"/>
      <c r="F203" s="28">
        <f>'Fiscal Equity MIDDLE'!F203</f>
        <v>0</v>
      </c>
      <c r="G203" s="28" t="e">
        <f t="shared" si="13"/>
        <v>#DIV/0!</v>
      </c>
      <c r="H203" s="32" t="e">
        <f t="shared" si="14"/>
        <v>#DIV/0!</v>
      </c>
      <c r="I203" s="29" t="e">
        <f t="shared" si="15"/>
        <v>#DIV/0!</v>
      </c>
    </row>
    <row r="204" spans="1:9" ht="15.75" thickBot="1" x14ac:dyDescent="0.3">
      <c r="A204" s="27" t="str">
        <f>'Fiscal Equity MIDDLE'!A204</f>
        <v/>
      </c>
      <c r="B204" s="64"/>
      <c r="C204" s="28">
        <f>'Fiscal Equity MIDDLE'!C204</f>
        <v>0</v>
      </c>
      <c r="D204" s="28" t="e">
        <f t="shared" si="12"/>
        <v>#DIV/0!</v>
      </c>
      <c r="E204" s="64"/>
      <c r="F204" s="28">
        <f>'Fiscal Equity MIDDLE'!F204</f>
        <v>0</v>
      </c>
      <c r="G204" s="28" t="e">
        <f t="shared" si="13"/>
        <v>#DIV/0!</v>
      </c>
      <c r="H204" s="32" t="e">
        <f t="shared" si="14"/>
        <v>#DIV/0!</v>
      </c>
      <c r="I204" s="29" t="e">
        <f t="shared" si="15"/>
        <v>#DIV/0!</v>
      </c>
    </row>
    <row r="205" spans="1:9" ht="15.75" thickBot="1" x14ac:dyDescent="0.3">
      <c r="A205" s="27" t="str">
        <f>'Fiscal Equity MIDDLE'!A205</f>
        <v/>
      </c>
      <c r="B205" s="64"/>
      <c r="C205" s="28">
        <f>'Fiscal Equity MIDDLE'!C205</f>
        <v>0</v>
      </c>
      <c r="D205" s="28" t="e">
        <f t="shared" si="12"/>
        <v>#DIV/0!</v>
      </c>
      <c r="E205" s="64"/>
      <c r="F205" s="28">
        <f>'Fiscal Equity MIDDLE'!F205</f>
        <v>0</v>
      </c>
      <c r="G205" s="28" t="e">
        <f t="shared" si="13"/>
        <v>#DIV/0!</v>
      </c>
      <c r="H205" s="32" t="e">
        <f t="shared" si="14"/>
        <v>#DIV/0!</v>
      </c>
      <c r="I205" s="29" t="e">
        <f t="shared" si="15"/>
        <v>#DIV/0!</v>
      </c>
    </row>
    <row r="206" spans="1:9" ht="15.75" thickBot="1" x14ac:dyDescent="0.3">
      <c r="A206" s="27" t="str">
        <f>'Fiscal Equity MIDDLE'!A206</f>
        <v/>
      </c>
      <c r="B206" s="64"/>
      <c r="C206" s="28">
        <f>'Fiscal Equity MIDDLE'!C206</f>
        <v>0</v>
      </c>
      <c r="D206" s="28" t="e">
        <f t="shared" si="12"/>
        <v>#DIV/0!</v>
      </c>
      <c r="E206" s="64"/>
      <c r="F206" s="28">
        <f>'Fiscal Equity MIDDLE'!F206</f>
        <v>0</v>
      </c>
      <c r="G206" s="28" t="e">
        <f t="shared" si="13"/>
        <v>#DIV/0!</v>
      </c>
      <c r="H206" s="32" t="e">
        <f t="shared" si="14"/>
        <v>#DIV/0!</v>
      </c>
      <c r="I206" s="29" t="e">
        <f t="shared" si="15"/>
        <v>#DIV/0!</v>
      </c>
    </row>
    <row r="207" spans="1:9" ht="15.75" thickBot="1" x14ac:dyDescent="0.3">
      <c r="A207" s="27" t="str">
        <f>'Fiscal Equity MIDDLE'!A207</f>
        <v/>
      </c>
      <c r="B207" s="64"/>
      <c r="C207" s="28">
        <f>'Fiscal Equity MIDDLE'!C207</f>
        <v>0</v>
      </c>
      <c r="D207" s="28" t="e">
        <f t="shared" si="12"/>
        <v>#DIV/0!</v>
      </c>
      <c r="E207" s="64"/>
      <c r="F207" s="28">
        <f>'Fiscal Equity MIDDLE'!F207</f>
        <v>0</v>
      </c>
      <c r="G207" s="28" t="e">
        <f t="shared" si="13"/>
        <v>#DIV/0!</v>
      </c>
      <c r="H207" s="32" t="e">
        <f t="shared" si="14"/>
        <v>#DIV/0!</v>
      </c>
      <c r="I207" s="29" t="e">
        <f t="shared" si="15"/>
        <v>#DIV/0!</v>
      </c>
    </row>
    <row r="208" spans="1:9" ht="15.75" thickBot="1" x14ac:dyDescent="0.3">
      <c r="A208" s="27" t="str">
        <f>'Fiscal Equity MIDDLE'!A208</f>
        <v/>
      </c>
      <c r="B208" s="64"/>
      <c r="C208" s="28">
        <f>'Fiscal Equity MIDDLE'!C208</f>
        <v>0</v>
      </c>
      <c r="D208" s="28" t="e">
        <f t="shared" si="12"/>
        <v>#DIV/0!</v>
      </c>
      <c r="E208" s="64"/>
      <c r="F208" s="28">
        <f>'Fiscal Equity MIDDLE'!F208</f>
        <v>0</v>
      </c>
      <c r="G208" s="28" t="e">
        <f t="shared" si="13"/>
        <v>#DIV/0!</v>
      </c>
      <c r="H208" s="32" t="e">
        <f t="shared" si="14"/>
        <v>#DIV/0!</v>
      </c>
      <c r="I208" s="29" t="e">
        <f t="shared" si="15"/>
        <v>#DIV/0!</v>
      </c>
    </row>
    <row r="209" spans="1:9" ht="15.75" thickBot="1" x14ac:dyDescent="0.3">
      <c r="A209" s="27" t="str">
        <f>'Fiscal Equity MIDDLE'!A209</f>
        <v/>
      </c>
      <c r="B209" s="64"/>
      <c r="C209" s="28">
        <f>'Fiscal Equity MIDDLE'!C209</f>
        <v>0</v>
      </c>
      <c r="D209" s="28" t="e">
        <f t="shared" si="12"/>
        <v>#DIV/0!</v>
      </c>
      <c r="E209" s="64"/>
      <c r="F209" s="28">
        <f>'Fiscal Equity MIDDLE'!F209</f>
        <v>0</v>
      </c>
      <c r="G209" s="28" t="e">
        <f t="shared" si="13"/>
        <v>#DIV/0!</v>
      </c>
      <c r="H209" s="32" t="e">
        <f t="shared" si="14"/>
        <v>#DIV/0!</v>
      </c>
      <c r="I209" s="29" t="e">
        <f t="shared" si="15"/>
        <v>#DIV/0!</v>
      </c>
    </row>
    <row r="210" spans="1:9" ht="15.75" thickBot="1" x14ac:dyDescent="0.3">
      <c r="A210" s="27" t="str">
        <f>'Fiscal Equity MIDDLE'!A210</f>
        <v/>
      </c>
      <c r="B210" s="64"/>
      <c r="C210" s="28">
        <f>'Fiscal Equity MIDDLE'!C210</f>
        <v>0</v>
      </c>
      <c r="D210" s="28" t="e">
        <f t="shared" si="12"/>
        <v>#DIV/0!</v>
      </c>
      <c r="E210" s="64"/>
      <c r="F210" s="28">
        <f>'Fiscal Equity MIDDLE'!F210</f>
        <v>0</v>
      </c>
      <c r="G210" s="28" t="e">
        <f t="shared" si="13"/>
        <v>#DIV/0!</v>
      </c>
      <c r="H210" s="32" t="e">
        <f t="shared" si="14"/>
        <v>#DIV/0!</v>
      </c>
      <c r="I210" s="29" t="e">
        <f t="shared" si="15"/>
        <v>#DIV/0!</v>
      </c>
    </row>
    <row r="211" spans="1:9" ht="15.75" thickBot="1" x14ac:dyDescent="0.3">
      <c r="A211" s="27" t="str">
        <f>'Fiscal Equity MIDDLE'!A211</f>
        <v/>
      </c>
      <c r="B211" s="64"/>
      <c r="C211" s="28">
        <f>'Fiscal Equity MIDDLE'!C211</f>
        <v>0</v>
      </c>
      <c r="D211" s="28" t="e">
        <f t="shared" si="12"/>
        <v>#DIV/0!</v>
      </c>
      <c r="E211" s="64"/>
      <c r="F211" s="28">
        <f>'Fiscal Equity MIDDLE'!F211</f>
        <v>0</v>
      </c>
      <c r="G211" s="28" t="e">
        <f t="shared" si="13"/>
        <v>#DIV/0!</v>
      </c>
      <c r="H211" s="32" t="e">
        <f t="shared" si="14"/>
        <v>#DIV/0!</v>
      </c>
      <c r="I211" s="29" t="e">
        <f t="shared" si="15"/>
        <v>#DIV/0!</v>
      </c>
    </row>
    <row r="212" spans="1:9" ht="15.75" thickBot="1" x14ac:dyDescent="0.3">
      <c r="A212" s="27" t="str">
        <f>'Fiscal Equity MIDDLE'!A212</f>
        <v/>
      </c>
      <c r="B212" s="64"/>
      <c r="C212" s="28">
        <f>'Fiscal Equity MIDDLE'!C212</f>
        <v>0</v>
      </c>
      <c r="D212" s="28" t="e">
        <f t="shared" si="12"/>
        <v>#DIV/0!</v>
      </c>
      <c r="E212" s="64"/>
      <c r="F212" s="28">
        <f>'Fiscal Equity MIDDLE'!F212</f>
        <v>0</v>
      </c>
      <c r="G212" s="28" t="e">
        <f t="shared" si="13"/>
        <v>#DIV/0!</v>
      </c>
      <c r="H212" s="32" t="e">
        <f t="shared" si="14"/>
        <v>#DIV/0!</v>
      </c>
      <c r="I212" s="29" t="e">
        <f t="shared" si="15"/>
        <v>#DIV/0!</v>
      </c>
    </row>
    <row r="213" spans="1:9" ht="15.75" thickBot="1" x14ac:dyDescent="0.3">
      <c r="A213" s="27" t="str">
        <f>'Fiscal Equity MIDDLE'!A213</f>
        <v/>
      </c>
      <c r="B213" s="64"/>
      <c r="C213" s="28">
        <f>'Fiscal Equity MIDDLE'!C213</f>
        <v>0</v>
      </c>
      <c r="D213" s="28" t="e">
        <f t="shared" si="12"/>
        <v>#DIV/0!</v>
      </c>
      <c r="E213" s="64"/>
      <c r="F213" s="28">
        <f>'Fiscal Equity MIDDLE'!F213</f>
        <v>0</v>
      </c>
      <c r="G213" s="28" t="e">
        <f t="shared" si="13"/>
        <v>#DIV/0!</v>
      </c>
      <c r="H213" s="32" t="e">
        <f t="shared" si="14"/>
        <v>#DIV/0!</v>
      </c>
      <c r="I213" s="29" t="e">
        <f t="shared" si="15"/>
        <v>#DIV/0!</v>
      </c>
    </row>
    <row r="214" spans="1:9" ht="15.75" thickBot="1" x14ac:dyDescent="0.3">
      <c r="A214" s="27" t="str">
        <f>'Fiscal Equity MIDDLE'!A214</f>
        <v/>
      </c>
      <c r="B214" s="64"/>
      <c r="C214" s="28">
        <f>'Fiscal Equity MIDDLE'!C214</f>
        <v>0</v>
      </c>
      <c r="D214" s="28" t="e">
        <f t="shared" si="12"/>
        <v>#DIV/0!</v>
      </c>
      <c r="E214" s="64"/>
      <c r="F214" s="28">
        <f>'Fiscal Equity MIDDLE'!F214</f>
        <v>0</v>
      </c>
      <c r="G214" s="28" t="e">
        <f t="shared" si="13"/>
        <v>#DIV/0!</v>
      </c>
      <c r="H214" s="32" t="e">
        <f t="shared" si="14"/>
        <v>#DIV/0!</v>
      </c>
      <c r="I214" s="29" t="e">
        <f t="shared" si="15"/>
        <v>#DIV/0!</v>
      </c>
    </row>
    <row r="215" spans="1:9" ht="15.75" thickBot="1" x14ac:dyDescent="0.3">
      <c r="A215" s="27" t="str">
        <f>'Fiscal Equity MIDDLE'!A215</f>
        <v/>
      </c>
      <c r="B215" s="64"/>
      <c r="C215" s="28">
        <f>'Fiscal Equity MIDDLE'!C215</f>
        <v>0</v>
      </c>
      <c r="D215" s="28" t="e">
        <f t="shared" si="12"/>
        <v>#DIV/0!</v>
      </c>
      <c r="E215" s="64"/>
      <c r="F215" s="28">
        <f>'Fiscal Equity MIDDLE'!F215</f>
        <v>0</v>
      </c>
      <c r="G215" s="28" t="e">
        <f t="shared" si="13"/>
        <v>#DIV/0!</v>
      </c>
      <c r="H215" s="32" t="e">
        <f t="shared" si="14"/>
        <v>#DIV/0!</v>
      </c>
      <c r="I215" s="29" t="e">
        <f t="shared" si="15"/>
        <v>#DIV/0!</v>
      </c>
    </row>
    <row r="216" spans="1:9" ht="15.75" thickBot="1" x14ac:dyDescent="0.3">
      <c r="A216" s="27" t="str">
        <f>'Fiscal Equity MIDDLE'!A216</f>
        <v/>
      </c>
      <c r="B216" s="64"/>
      <c r="C216" s="28">
        <f>'Fiscal Equity MIDDLE'!C216</f>
        <v>0</v>
      </c>
      <c r="D216" s="28" t="e">
        <f t="shared" si="12"/>
        <v>#DIV/0!</v>
      </c>
      <c r="E216" s="64"/>
      <c r="F216" s="28">
        <f>'Fiscal Equity MIDDLE'!F216</f>
        <v>0</v>
      </c>
      <c r="G216" s="28" t="e">
        <f t="shared" si="13"/>
        <v>#DIV/0!</v>
      </c>
      <c r="H216" s="32" t="e">
        <f t="shared" si="14"/>
        <v>#DIV/0!</v>
      </c>
      <c r="I216" s="29" t="e">
        <f t="shared" si="15"/>
        <v>#DIV/0!</v>
      </c>
    </row>
    <row r="217" spans="1:9" ht="15.75" thickBot="1" x14ac:dyDescent="0.3">
      <c r="A217" s="27" t="str">
        <f>'Fiscal Equity MIDDLE'!A217</f>
        <v/>
      </c>
      <c r="B217" s="64"/>
      <c r="C217" s="28">
        <f>'Fiscal Equity MIDDLE'!C217</f>
        <v>0</v>
      </c>
      <c r="D217" s="28" t="e">
        <f t="shared" si="12"/>
        <v>#DIV/0!</v>
      </c>
      <c r="E217" s="64"/>
      <c r="F217" s="28">
        <f>'Fiscal Equity MIDDLE'!F217</f>
        <v>0</v>
      </c>
      <c r="G217" s="28" t="e">
        <f t="shared" si="13"/>
        <v>#DIV/0!</v>
      </c>
      <c r="H217" s="32" t="e">
        <f t="shared" si="14"/>
        <v>#DIV/0!</v>
      </c>
      <c r="I217" s="29" t="e">
        <f t="shared" si="15"/>
        <v>#DIV/0!</v>
      </c>
    </row>
    <row r="218" spans="1:9" ht="15.75" thickBot="1" x14ac:dyDescent="0.3">
      <c r="A218" s="27" t="str">
        <f>'Fiscal Equity MIDDLE'!A218</f>
        <v/>
      </c>
      <c r="B218" s="64"/>
      <c r="C218" s="28">
        <f>'Fiscal Equity MIDDLE'!C218</f>
        <v>0</v>
      </c>
      <c r="D218" s="28" t="e">
        <f t="shared" si="12"/>
        <v>#DIV/0!</v>
      </c>
      <c r="E218" s="64"/>
      <c r="F218" s="28">
        <f>'Fiscal Equity MIDDLE'!F218</f>
        <v>0</v>
      </c>
      <c r="G218" s="28" t="e">
        <f t="shared" si="13"/>
        <v>#DIV/0!</v>
      </c>
      <c r="H218" s="32" t="e">
        <f t="shared" si="14"/>
        <v>#DIV/0!</v>
      </c>
      <c r="I218" s="29" t="e">
        <f t="shared" si="15"/>
        <v>#DIV/0!</v>
      </c>
    </row>
    <row r="219" spans="1:9" ht="15.75" thickBot="1" x14ac:dyDescent="0.3">
      <c r="A219" s="27" t="str">
        <f>'Fiscal Equity MIDDLE'!A219</f>
        <v/>
      </c>
      <c r="B219" s="64"/>
      <c r="C219" s="28">
        <f>'Fiscal Equity MIDDLE'!C219</f>
        <v>0</v>
      </c>
      <c r="D219" s="28" t="e">
        <f t="shared" si="12"/>
        <v>#DIV/0!</v>
      </c>
      <c r="E219" s="64"/>
      <c r="F219" s="28">
        <f>'Fiscal Equity MIDDLE'!F219</f>
        <v>0</v>
      </c>
      <c r="G219" s="28" t="e">
        <f t="shared" si="13"/>
        <v>#DIV/0!</v>
      </c>
      <c r="H219" s="32" t="e">
        <f t="shared" si="14"/>
        <v>#DIV/0!</v>
      </c>
      <c r="I219" s="29" t="e">
        <f t="shared" si="15"/>
        <v>#DIV/0!</v>
      </c>
    </row>
    <row r="220" spans="1:9" ht="15.75" thickBot="1" x14ac:dyDescent="0.3">
      <c r="A220" s="27" t="str">
        <f>'Fiscal Equity MIDDLE'!A220</f>
        <v/>
      </c>
      <c r="B220" s="64"/>
      <c r="C220" s="28">
        <f>'Fiscal Equity MIDDLE'!C220</f>
        <v>0</v>
      </c>
      <c r="D220" s="28" t="e">
        <f t="shared" si="12"/>
        <v>#DIV/0!</v>
      </c>
      <c r="E220" s="64"/>
      <c r="F220" s="28">
        <f>'Fiscal Equity MIDDLE'!F220</f>
        <v>0</v>
      </c>
      <c r="G220" s="28" t="e">
        <f t="shared" si="13"/>
        <v>#DIV/0!</v>
      </c>
      <c r="H220" s="32" t="e">
        <f t="shared" si="14"/>
        <v>#DIV/0!</v>
      </c>
      <c r="I220" s="29" t="e">
        <f t="shared" si="15"/>
        <v>#DIV/0!</v>
      </c>
    </row>
    <row r="221" spans="1:9" ht="15.75" thickBot="1" x14ac:dyDescent="0.3">
      <c r="A221" s="27" t="str">
        <f>'Fiscal Equity MIDDLE'!A221</f>
        <v/>
      </c>
      <c r="B221" s="64"/>
      <c r="C221" s="28">
        <f>'Fiscal Equity MIDDLE'!C221</f>
        <v>0</v>
      </c>
      <c r="D221" s="28" t="e">
        <f t="shared" si="12"/>
        <v>#DIV/0!</v>
      </c>
      <c r="E221" s="64"/>
      <c r="F221" s="28">
        <f>'Fiscal Equity MIDDLE'!F221</f>
        <v>0</v>
      </c>
      <c r="G221" s="28" t="e">
        <f t="shared" si="13"/>
        <v>#DIV/0!</v>
      </c>
      <c r="H221" s="32" t="e">
        <f t="shared" si="14"/>
        <v>#DIV/0!</v>
      </c>
      <c r="I221" s="29" t="e">
        <f t="shared" si="15"/>
        <v>#DIV/0!</v>
      </c>
    </row>
    <row r="222" spans="1:9" ht="15.75" thickBot="1" x14ac:dyDescent="0.3">
      <c r="A222" s="27" t="str">
        <f>'Fiscal Equity MIDDLE'!A222</f>
        <v/>
      </c>
      <c r="B222" s="64"/>
      <c r="C222" s="28">
        <f>'Fiscal Equity MIDDLE'!C222</f>
        <v>0</v>
      </c>
      <c r="D222" s="28" t="e">
        <f t="shared" si="12"/>
        <v>#DIV/0!</v>
      </c>
      <c r="E222" s="64"/>
      <c r="F222" s="28">
        <f>'Fiscal Equity MIDDLE'!F222</f>
        <v>0</v>
      </c>
      <c r="G222" s="28" t="e">
        <f t="shared" si="13"/>
        <v>#DIV/0!</v>
      </c>
      <c r="H222" s="32" t="e">
        <f t="shared" si="14"/>
        <v>#DIV/0!</v>
      </c>
      <c r="I222" s="29" t="e">
        <f t="shared" si="15"/>
        <v>#DIV/0!</v>
      </c>
    </row>
    <row r="223" spans="1:9" ht="15.75" thickBot="1" x14ac:dyDescent="0.3">
      <c r="A223" s="27" t="str">
        <f>'Fiscal Equity MIDDLE'!A223</f>
        <v/>
      </c>
      <c r="B223" s="64"/>
      <c r="C223" s="28">
        <f>'Fiscal Equity MIDDLE'!C223</f>
        <v>0</v>
      </c>
      <c r="D223" s="28" t="e">
        <f t="shared" si="12"/>
        <v>#DIV/0!</v>
      </c>
      <c r="E223" s="64"/>
      <c r="F223" s="28">
        <f>'Fiscal Equity MIDDLE'!F223</f>
        <v>0</v>
      </c>
      <c r="G223" s="28" t="e">
        <f t="shared" si="13"/>
        <v>#DIV/0!</v>
      </c>
      <c r="H223" s="32" t="e">
        <f t="shared" si="14"/>
        <v>#DIV/0!</v>
      </c>
      <c r="I223" s="29" t="e">
        <f t="shared" si="15"/>
        <v>#DIV/0!</v>
      </c>
    </row>
    <row r="224" spans="1:9" ht="15.75" thickBot="1" x14ac:dyDescent="0.3">
      <c r="A224" s="27" t="str">
        <f>'Fiscal Equity MIDDLE'!A224</f>
        <v/>
      </c>
      <c r="B224" s="64"/>
      <c r="C224" s="28">
        <f>'Fiscal Equity MIDDLE'!C224</f>
        <v>0</v>
      </c>
      <c r="D224" s="28" t="e">
        <f t="shared" si="12"/>
        <v>#DIV/0!</v>
      </c>
      <c r="E224" s="64"/>
      <c r="F224" s="28">
        <f>'Fiscal Equity MIDDLE'!F224</f>
        <v>0</v>
      </c>
      <c r="G224" s="28" t="e">
        <f t="shared" si="13"/>
        <v>#DIV/0!</v>
      </c>
      <c r="H224" s="32" t="e">
        <f t="shared" si="14"/>
        <v>#DIV/0!</v>
      </c>
      <c r="I224" s="29" t="e">
        <f t="shared" si="15"/>
        <v>#DIV/0!</v>
      </c>
    </row>
    <row r="225" spans="1:9" ht="15.75" thickBot="1" x14ac:dyDescent="0.3">
      <c r="A225" s="27" t="str">
        <f>'Fiscal Equity MIDDLE'!A225</f>
        <v/>
      </c>
      <c r="B225" s="64"/>
      <c r="C225" s="28">
        <f>'Fiscal Equity MIDDLE'!C225</f>
        <v>0</v>
      </c>
      <c r="D225" s="28" t="e">
        <f t="shared" si="12"/>
        <v>#DIV/0!</v>
      </c>
      <c r="E225" s="64"/>
      <c r="F225" s="28">
        <f>'Fiscal Equity MIDDLE'!F225</f>
        <v>0</v>
      </c>
      <c r="G225" s="28" t="e">
        <f t="shared" si="13"/>
        <v>#DIV/0!</v>
      </c>
      <c r="H225" s="32" t="e">
        <f t="shared" si="14"/>
        <v>#DIV/0!</v>
      </c>
      <c r="I225" s="29" t="e">
        <f t="shared" si="15"/>
        <v>#DIV/0!</v>
      </c>
    </row>
    <row r="226" spans="1:9" ht="15.75" thickBot="1" x14ac:dyDescent="0.3">
      <c r="A226" s="27" t="str">
        <f>'Fiscal Equity MIDDLE'!A226</f>
        <v/>
      </c>
      <c r="B226" s="64"/>
      <c r="C226" s="28">
        <f>'Fiscal Equity MIDDLE'!C226</f>
        <v>0</v>
      </c>
      <c r="D226" s="28" t="e">
        <f t="shared" si="12"/>
        <v>#DIV/0!</v>
      </c>
      <c r="E226" s="64"/>
      <c r="F226" s="28">
        <f>'Fiscal Equity MIDDLE'!F226</f>
        <v>0</v>
      </c>
      <c r="G226" s="28" t="e">
        <f t="shared" si="13"/>
        <v>#DIV/0!</v>
      </c>
      <c r="H226" s="32" t="e">
        <f t="shared" si="14"/>
        <v>#DIV/0!</v>
      </c>
      <c r="I226" s="29" t="e">
        <f t="shared" si="15"/>
        <v>#DIV/0!</v>
      </c>
    </row>
    <row r="227" spans="1:9" ht="15.75" thickBot="1" x14ac:dyDescent="0.3">
      <c r="A227" s="27" t="str">
        <f>'Fiscal Equity MIDDLE'!A227</f>
        <v/>
      </c>
      <c r="B227" s="64"/>
      <c r="C227" s="28">
        <f>'Fiscal Equity MIDDLE'!C227</f>
        <v>0</v>
      </c>
      <c r="D227" s="28" t="e">
        <f t="shared" si="12"/>
        <v>#DIV/0!</v>
      </c>
      <c r="E227" s="64"/>
      <c r="F227" s="28">
        <f>'Fiscal Equity MIDDLE'!F227</f>
        <v>0</v>
      </c>
      <c r="G227" s="28" t="e">
        <f t="shared" si="13"/>
        <v>#DIV/0!</v>
      </c>
      <c r="H227" s="32" t="e">
        <f t="shared" si="14"/>
        <v>#DIV/0!</v>
      </c>
      <c r="I227" s="29" t="e">
        <f t="shared" si="15"/>
        <v>#DIV/0!</v>
      </c>
    </row>
    <row r="228" spans="1:9" ht="15.75" thickBot="1" x14ac:dyDescent="0.3">
      <c r="A228" s="27" t="str">
        <f>'Fiscal Equity MIDDLE'!A228</f>
        <v/>
      </c>
      <c r="B228" s="64"/>
      <c r="C228" s="28">
        <f>'Fiscal Equity MIDDLE'!C228</f>
        <v>0</v>
      </c>
      <c r="D228" s="28" t="e">
        <f t="shared" si="12"/>
        <v>#DIV/0!</v>
      </c>
      <c r="E228" s="64"/>
      <c r="F228" s="28">
        <f>'Fiscal Equity MIDDLE'!F228</f>
        <v>0</v>
      </c>
      <c r="G228" s="28" t="e">
        <f t="shared" si="13"/>
        <v>#DIV/0!</v>
      </c>
      <c r="H228" s="32" t="e">
        <f t="shared" si="14"/>
        <v>#DIV/0!</v>
      </c>
      <c r="I228" s="29" t="e">
        <f t="shared" si="15"/>
        <v>#DIV/0!</v>
      </c>
    </row>
    <row r="229" spans="1:9" ht="15.75" thickBot="1" x14ac:dyDescent="0.3">
      <c r="A229" s="27" t="str">
        <f>'Fiscal Equity MIDDLE'!A229</f>
        <v/>
      </c>
      <c r="B229" s="64"/>
      <c r="C229" s="28">
        <f>'Fiscal Equity MIDDLE'!C229</f>
        <v>0</v>
      </c>
      <c r="D229" s="28" t="e">
        <f t="shared" si="12"/>
        <v>#DIV/0!</v>
      </c>
      <c r="E229" s="64"/>
      <c r="F229" s="28">
        <f>'Fiscal Equity MIDDLE'!F229</f>
        <v>0</v>
      </c>
      <c r="G229" s="28" t="e">
        <f t="shared" si="13"/>
        <v>#DIV/0!</v>
      </c>
      <c r="H229" s="32" t="e">
        <f t="shared" si="14"/>
        <v>#DIV/0!</v>
      </c>
      <c r="I229" s="29" t="e">
        <f t="shared" si="15"/>
        <v>#DIV/0!</v>
      </c>
    </row>
    <row r="230" spans="1:9" ht="15.75" thickBot="1" x14ac:dyDescent="0.3">
      <c r="A230" s="27" t="str">
        <f>'Fiscal Equity MIDDLE'!A230</f>
        <v/>
      </c>
      <c r="B230" s="64"/>
      <c r="C230" s="28">
        <f>'Fiscal Equity MIDDLE'!C230</f>
        <v>0</v>
      </c>
      <c r="D230" s="28" t="e">
        <f t="shared" si="12"/>
        <v>#DIV/0!</v>
      </c>
      <c r="E230" s="64"/>
      <c r="F230" s="28">
        <f>'Fiscal Equity MIDDLE'!F230</f>
        <v>0</v>
      </c>
      <c r="G230" s="28" t="e">
        <f t="shared" si="13"/>
        <v>#DIV/0!</v>
      </c>
      <c r="H230" s="32" t="e">
        <f t="shared" si="14"/>
        <v>#DIV/0!</v>
      </c>
      <c r="I230" s="29" t="e">
        <f t="shared" si="15"/>
        <v>#DIV/0!</v>
      </c>
    </row>
    <row r="231" spans="1:9" ht="15.75" thickBot="1" x14ac:dyDescent="0.3">
      <c r="A231" s="27" t="str">
        <f>'Fiscal Equity MIDDLE'!A231</f>
        <v/>
      </c>
      <c r="B231" s="64"/>
      <c r="C231" s="28">
        <f>'Fiscal Equity MIDDLE'!C231</f>
        <v>0</v>
      </c>
      <c r="D231" s="28" t="e">
        <f t="shared" si="12"/>
        <v>#DIV/0!</v>
      </c>
      <c r="E231" s="64"/>
      <c r="F231" s="28">
        <f>'Fiscal Equity MIDDLE'!F231</f>
        <v>0</v>
      </c>
      <c r="G231" s="28" t="e">
        <f t="shared" si="13"/>
        <v>#DIV/0!</v>
      </c>
      <c r="H231" s="32" t="e">
        <f t="shared" si="14"/>
        <v>#DIV/0!</v>
      </c>
      <c r="I231" s="29" t="e">
        <f t="shared" si="15"/>
        <v>#DIV/0!</v>
      </c>
    </row>
    <row r="232" spans="1:9" ht="15.75" thickBot="1" x14ac:dyDescent="0.3">
      <c r="A232" s="27" t="str">
        <f>'Fiscal Equity MIDDLE'!A232</f>
        <v/>
      </c>
      <c r="B232" s="64"/>
      <c r="C232" s="28">
        <f>'Fiscal Equity MIDDLE'!C232</f>
        <v>0</v>
      </c>
      <c r="D232" s="28" t="e">
        <f t="shared" si="12"/>
        <v>#DIV/0!</v>
      </c>
      <c r="E232" s="64"/>
      <c r="F232" s="28">
        <f>'Fiscal Equity MIDDLE'!F232</f>
        <v>0</v>
      </c>
      <c r="G232" s="28" t="e">
        <f t="shared" si="13"/>
        <v>#DIV/0!</v>
      </c>
      <c r="H232" s="32" t="e">
        <f t="shared" si="14"/>
        <v>#DIV/0!</v>
      </c>
      <c r="I232" s="29" t="e">
        <f t="shared" si="15"/>
        <v>#DIV/0!</v>
      </c>
    </row>
    <row r="233" spans="1:9" ht="15.75" thickBot="1" x14ac:dyDescent="0.3">
      <c r="A233" s="27" t="str">
        <f>'Fiscal Equity MIDDLE'!A233</f>
        <v/>
      </c>
      <c r="B233" s="64"/>
      <c r="C233" s="28">
        <f>'Fiscal Equity MIDDLE'!C233</f>
        <v>0</v>
      </c>
      <c r="D233" s="28" t="e">
        <f t="shared" si="12"/>
        <v>#DIV/0!</v>
      </c>
      <c r="E233" s="64"/>
      <c r="F233" s="28">
        <f>'Fiscal Equity MIDDLE'!F233</f>
        <v>0</v>
      </c>
      <c r="G233" s="28" t="e">
        <f t="shared" si="13"/>
        <v>#DIV/0!</v>
      </c>
      <c r="H233" s="32" t="e">
        <f t="shared" si="14"/>
        <v>#DIV/0!</v>
      </c>
      <c r="I233" s="29" t="e">
        <f t="shared" si="15"/>
        <v>#DIV/0!</v>
      </c>
    </row>
    <row r="234" spans="1:9" ht="15.75" thickBot="1" x14ac:dyDescent="0.3">
      <c r="A234" s="27" t="str">
        <f>'Fiscal Equity MIDDLE'!A234</f>
        <v/>
      </c>
      <c r="B234" s="64"/>
      <c r="C234" s="28">
        <f>'Fiscal Equity MIDDLE'!C234</f>
        <v>0</v>
      </c>
      <c r="D234" s="28" t="e">
        <f t="shared" si="12"/>
        <v>#DIV/0!</v>
      </c>
      <c r="E234" s="64"/>
      <c r="F234" s="28">
        <f>'Fiscal Equity MIDDLE'!F234</f>
        <v>0</v>
      </c>
      <c r="G234" s="28" t="e">
        <f t="shared" si="13"/>
        <v>#DIV/0!</v>
      </c>
      <c r="H234" s="32" t="e">
        <f t="shared" si="14"/>
        <v>#DIV/0!</v>
      </c>
      <c r="I234" s="29" t="e">
        <f t="shared" si="15"/>
        <v>#DIV/0!</v>
      </c>
    </row>
    <row r="235" spans="1:9" ht="15.75" thickBot="1" x14ac:dyDescent="0.3">
      <c r="A235" s="27" t="str">
        <f>'Fiscal Equity MIDDLE'!A235</f>
        <v/>
      </c>
      <c r="B235" s="64"/>
      <c r="C235" s="28">
        <f>'Fiscal Equity MIDDLE'!C235</f>
        <v>0</v>
      </c>
      <c r="D235" s="28" t="e">
        <f t="shared" si="12"/>
        <v>#DIV/0!</v>
      </c>
      <c r="E235" s="64"/>
      <c r="F235" s="28">
        <f>'Fiscal Equity MIDDLE'!F235</f>
        <v>0</v>
      </c>
      <c r="G235" s="28" t="e">
        <f t="shared" si="13"/>
        <v>#DIV/0!</v>
      </c>
      <c r="H235" s="32" t="e">
        <f t="shared" si="14"/>
        <v>#DIV/0!</v>
      </c>
      <c r="I235" s="29" t="e">
        <f t="shared" si="15"/>
        <v>#DIV/0!</v>
      </c>
    </row>
    <row r="236" spans="1:9" ht="15.75" thickBot="1" x14ac:dyDescent="0.3">
      <c r="A236" s="27" t="str">
        <f>'Fiscal Equity MIDDLE'!A236</f>
        <v/>
      </c>
      <c r="B236" s="64"/>
      <c r="C236" s="28">
        <f>'Fiscal Equity MIDDLE'!C236</f>
        <v>0</v>
      </c>
      <c r="D236" s="28" t="e">
        <f t="shared" si="12"/>
        <v>#DIV/0!</v>
      </c>
      <c r="E236" s="64"/>
      <c r="F236" s="28">
        <f>'Fiscal Equity MIDDLE'!F236</f>
        <v>0</v>
      </c>
      <c r="G236" s="28" t="e">
        <f t="shared" si="13"/>
        <v>#DIV/0!</v>
      </c>
      <c r="H236" s="32" t="e">
        <f t="shared" si="14"/>
        <v>#DIV/0!</v>
      </c>
      <c r="I236" s="29" t="e">
        <f t="shared" si="15"/>
        <v>#DIV/0!</v>
      </c>
    </row>
    <row r="237" spans="1:9" ht="15.75" thickBot="1" x14ac:dyDescent="0.3">
      <c r="A237" s="27" t="str">
        <f>'Fiscal Equity MIDDLE'!A237</f>
        <v/>
      </c>
      <c r="B237" s="64"/>
      <c r="C237" s="28">
        <f>'Fiscal Equity MIDDLE'!C237</f>
        <v>0</v>
      </c>
      <c r="D237" s="28" t="e">
        <f t="shared" si="12"/>
        <v>#DIV/0!</v>
      </c>
      <c r="E237" s="64"/>
      <c r="F237" s="28">
        <f>'Fiscal Equity MIDDLE'!F237</f>
        <v>0</v>
      </c>
      <c r="G237" s="28" t="e">
        <f t="shared" si="13"/>
        <v>#DIV/0!</v>
      </c>
      <c r="H237" s="32" t="e">
        <f t="shared" si="14"/>
        <v>#DIV/0!</v>
      </c>
      <c r="I237" s="29" t="e">
        <f t="shared" si="15"/>
        <v>#DIV/0!</v>
      </c>
    </row>
    <row r="238" spans="1:9" ht="15.75" thickBot="1" x14ac:dyDescent="0.3">
      <c r="A238" s="27" t="str">
        <f>'Fiscal Equity MIDDLE'!A238</f>
        <v/>
      </c>
      <c r="B238" s="64"/>
      <c r="C238" s="28">
        <f>'Fiscal Equity MIDDLE'!C238</f>
        <v>0</v>
      </c>
      <c r="D238" s="28" t="e">
        <f t="shared" si="12"/>
        <v>#DIV/0!</v>
      </c>
      <c r="E238" s="64"/>
      <c r="F238" s="28">
        <f>'Fiscal Equity MIDDLE'!F238</f>
        <v>0</v>
      </c>
      <c r="G238" s="28" t="e">
        <f t="shared" si="13"/>
        <v>#DIV/0!</v>
      </c>
      <c r="H238" s="32" t="e">
        <f t="shared" si="14"/>
        <v>#DIV/0!</v>
      </c>
      <c r="I238" s="29" t="e">
        <f t="shared" si="15"/>
        <v>#DIV/0!</v>
      </c>
    </row>
    <row r="239" spans="1:9" ht="15.75" thickBot="1" x14ac:dyDescent="0.3">
      <c r="A239" s="27" t="str">
        <f>'Fiscal Equity MIDDLE'!A239</f>
        <v/>
      </c>
      <c r="B239" s="64"/>
      <c r="C239" s="28">
        <f>'Fiscal Equity MIDDLE'!C239</f>
        <v>0</v>
      </c>
      <c r="D239" s="28" t="e">
        <f t="shared" si="12"/>
        <v>#DIV/0!</v>
      </c>
      <c r="E239" s="64"/>
      <c r="F239" s="28">
        <f>'Fiscal Equity MIDDLE'!F239</f>
        <v>0</v>
      </c>
      <c r="G239" s="28" t="e">
        <f t="shared" si="13"/>
        <v>#DIV/0!</v>
      </c>
      <c r="H239" s="32" t="e">
        <f t="shared" si="14"/>
        <v>#DIV/0!</v>
      </c>
      <c r="I239" s="29" t="e">
        <f t="shared" si="15"/>
        <v>#DIV/0!</v>
      </c>
    </row>
    <row r="240" spans="1:9" ht="15.75" thickBot="1" x14ac:dyDescent="0.3">
      <c r="A240" s="27" t="str">
        <f>'Fiscal Equity MIDDLE'!A240</f>
        <v/>
      </c>
      <c r="B240" s="64"/>
      <c r="C240" s="28">
        <f>'Fiscal Equity MIDDLE'!C240</f>
        <v>0</v>
      </c>
      <c r="D240" s="28" t="e">
        <f t="shared" si="12"/>
        <v>#DIV/0!</v>
      </c>
      <c r="E240" s="64"/>
      <c r="F240" s="28">
        <f>'Fiscal Equity MIDDLE'!F240</f>
        <v>0</v>
      </c>
      <c r="G240" s="28" t="e">
        <f t="shared" si="13"/>
        <v>#DIV/0!</v>
      </c>
      <c r="H240" s="32" t="e">
        <f t="shared" si="14"/>
        <v>#DIV/0!</v>
      </c>
      <c r="I240" s="29" t="e">
        <f t="shared" si="15"/>
        <v>#DIV/0!</v>
      </c>
    </row>
    <row r="241" spans="1:9" ht="15.75" thickBot="1" x14ac:dyDescent="0.3">
      <c r="A241" s="27" t="str">
        <f>'Fiscal Equity MIDDLE'!A241</f>
        <v/>
      </c>
      <c r="B241" s="64"/>
      <c r="C241" s="28">
        <f>'Fiscal Equity MIDDLE'!C241</f>
        <v>0</v>
      </c>
      <c r="D241" s="28" t="e">
        <f t="shared" si="12"/>
        <v>#DIV/0!</v>
      </c>
      <c r="E241" s="64"/>
      <c r="F241" s="28">
        <f>'Fiscal Equity MIDDLE'!F241</f>
        <v>0</v>
      </c>
      <c r="G241" s="28" t="e">
        <f t="shared" si="13"/>
        <v>#DIV/0!</v>
      </c>
      <c r="H241" s="32" t="e">
        <f t="shared" si="14"/>
        <v>#DIV/0!</v>
      </c>
      <c r="I241" s="29" t="e">
        <f t="shared" si="15"/>
        <v>#DIV/0!</v>
      </c>
    </row>
    <row r="242" spans="1:9" ht="15.75" thickBot="1" x14ac:dyDescent="0.3">
      <c r="A242" s="27" t="str">
        <f>'Fiscal Equity MIDDLE'!A242</f>
        <v/>
      </c>
      <c r="B242" s="64"/>
      <c r="C242" s="28">
        <f>'Fiscal Equity MIDDLE'!C242</f>
        <v>0</v>
      </c>
      <c r="D242" s="28" t="e">
        <f t="shared" si="12"/>
        <v>#DIV/0!</v>
      </c>
      <c r="E242" s="64"/>
      <c r="F242" s="28">
        <f>'Fiscal Equity MIDDLE'!F242</f>
        <v>0</v>
      </c>
      <c r="G242" s="28" t="e">
        <f t="shared" si="13"/>
        <v>#DIV/0!</v>
      </c>
      <c r="H242" s="32" t="e">
        <f t="shared" si="14"/>
        <v>#DIV/0!</v>
      </c>
      <c r="I242" s="29" t="e">
        <f t="shared" si="15"/>
        <v>#DIV/0!</v>
      </c>
    </row>
    <row r="243" spans="1:9" ht="15.75" thickBot="1" x14ac:dyDescent="0.3">
      <c r="A243" s="27" t="str">
        <f>'Fiscal Equity MIDDLE'!A243</f>
        <v/>
      </c>
      <c r="B243" s="64"/>
      <c r="C243" s="28">
        <f>'Fiscal Equity MIDDLE'!C243</f>
        <v>0</v>
      </c>
      <c r="D243" s="28" t="e">
        <f t="shared" si="12"/>
        <v>#DIV/0!</v>
      </c>
      <c r="E243" s="64"/>
      <c r="F243" s="28">
        <f>'Fiscal Equity MIDDLE'!F243</f>
        <v>0</v>
      </c>
      <c r="G243" s="28" t="e">
        <f t="shared" si="13"/>
        <v>#DIV/0!</v>
      </c>
      <c r="H243" s="32" t="e">
        <f t="shared" si="14"/>
        <v>#DIV/0!</v>
      </c>
      <c r="I243" s="29" t="e">
        <f t="shared" si="15"/>
        <v>#DIV/0!</v>
      </c>
    </row>
    <row r="244" spans="1:9" ht="15.75" thickBot="1" x14ac:dyDescent="0.3">
      <c r="A244" s="27" t="str">
        <f>'Fiscal Equity MIDDLE'!A244</f>
        <v/>
      </c>
      <c r="B244" s="64"/>
      <c r="C244" s="28">
        <f>'Fiscal Equity MIDDLE'!C244</f>
        <v>0</v>
      </c>
      <c r="D244" s="28" t="e">
        <f t="shared" si="12"/>
        <v>#DIV/0!</v>
      </c>
      <c r="E244" s="64"/>
      <c r="F244" s="28">
        <f>'Fiscal Equity MIDDLE'!F244</f>
        <v>0</v>
      </c>
      <c r="G244" s="28" t="e">
        <f t="shared" si="13"/>
        <v>#DIV/0!</v>
      </c>
      <c r="H244" s="32" t="e">
        <f t="shared" si="14"/>
        <v>#DIV/0!</v>
      </c>
      <c r="I244" s="29" t="e">
        <f t="shared" si="15"/>
        <v>#DIV/0!</v>
      </c>
    </row>
    <row r="245" spans="1:9" ht="15.75" thickBot="1" x14ac:dyDescent="0.3">
      <c r="A245" s="27" t="str">
        <f>'Fiscal Equity MIDDLE'!A245</f>
        <v/>
      </c>
      <c r="B245" s="64"/>
      <c r="C245" s="28">
        <f>'Fiscal Equity MIDDLE'!C245</f>
        <v>0</v>
      </c>
      <c r="D245" s="28" t="e">
        <f t="shared" si="12"/>
        <v>#DIV/0!</v>
      </c>
      <c r="E245" s="64"/>
      <c r="F245" s="28">
        <f>'Fiscal Equity MIDDLE'!F245</f>
        <v>0</v>
      </c>
      <c r="G245" s="28" t="e">
        <f t="shared" si="13"/>
        <v>#DIV/0!</v>
      </c>
      <c r="H245" s="32" t="e">
        <f t="shared" si="14"/>
        <v>#DIV/0!</v>
      </c>
      <c r="I245" s="29" t="e">
        <f t="shared" si="15"/>
        <v>#DIV/0!</v>
      </c>
    </row>
    <row r="246" spans="1:9" ht="15.75" thickBot="1" x14ac:dyDescent="0.3">
      <c r="A246" s="27" t="str">
        <f>'Fiscal Equity MIDDLE'!A246</f>
        <v/>
      </c>
      <c r="B246" s="64"/>
      <c r="C246" s="28">
        <f>'Fiscal Equity MIDDLE'!C246</f>
        <v>0</v>
      </c>
      <c r="D246" s="28" t="e">
        <f t="shared" si="12"/>
        <v>#DIV/0!</v>
      </c>
      <c r="E246" s="64"/>
      <c r="F246" s="28">
        <f>'Fiscal Equity MIDDLE'!F246</f>
        <v>0</v>
      </c>
      <c r="G246" s="28" t="e">
        <f t="shared" si="13"/>
        <v>#DIV/0!</v>
      </c>
      <c r="H246" s="32" t="e">
        <f t="shared" si="14"/>
        <v>#DIV/0!</v>
      </c>
      <c r="I246" s="29" t="e">
        <f t="shared" si="15"/>
        <v>#DIV/0!</v>
      </c>
    </row>
    <row r="247" spans="1:9" ht="15.75" thickBot="1" x14ac:dyDescent="0.3">
      <c r="A247" s="27" t="str">
        <f>'Fiscal Equity MIDDLE'!A247</f>
        <v/>
      </c>
      <c r="B247" s="64"/>
      <c r="C247" s="28">
        <f>'Fiscal Equity MIDDLE'!C247</f>
        <v>0</v>
      </c>
      <c r="D247" s="28" t="e">
        <f t="shared" si="12"/>
        <v>#DIV/0!</v>
      </c>
      <c r="E247" s="64"/>
      <c r="F247" s="28">
        <f>'Fiscal Equity MIDDLE'!F247</f>
        <v>0</v>
      </c>
      <c r="G247" s="28" t="e">
        <f t="shared" si="13"/>
        <v>#DIV/0!</v>
      </c>
      <c r="H247" s="32" t="e">
        <f t="shared" si="14"/>
        <v>#DIV/0!</v>
      </c>
      <c r="I247" s="29" t="e">
        <f t="shared" si="15"/>
        <v>#DIV/0!</v>
      </c>
    </row>
    <row r="248" spans="1:9" ht="15.75" thickBot="1" x14ac:dyDescent="0.3">
      <c r="A248" s="27" t="str">
        <f>'Fiscal Equity MIDDLE'!A248</f>
        <v/>
      </c>
      <c r="B248" s="64"/>
      <c r="C248" s="28">
        <f>'Fiscal Equity MIDDLE'!C248</f>
        <v>0</v>
      </c>
      <c r="D248" s="28" t="e">
        <f t="shared" si="12"/>
        <v>#DIV/0!</v>
      </c>
      <c r="E248" s="64"/>
      <c r="F248" s="28">
        <f>'Fiscal Equity MIDDLE'!F248</f>
        <v>0</v>
      </c>
      <c r="G248" s="28" t="e">
        <f t="shared" si="13"/>
        <v>#DIV/0!</v>
      </c>
      <c r="H248" s="32" t="e">
        <f t="shared" si="14"/>
        <v>#DIV/0!</v>
      </c>
      <c r="I248" s="29" t="e">
        <f t="shared" si="15"/>
        <v>#DIV/0!</v>
      </c>
    </row>
    <row r="249" spans="1:9" ht="15.75" thickBot="1" x14ac:dyDescent="0.3">
      <c r="A249" s="27" t="str">
        <f>'Fiscal Equity MIDDLE'!A249</f>
        <v/>
      </c>
      <c r="B249" s="64"/>
      <c r="C249" s="28">
        <f>'Fiscal Equity MIDDLE'!C249</f>
        <v>0</v>
      </c>
      <c r="D249" s="28" t="e">
        <f t="shared" si="12"/>
        <v>#DIV/0!</v>
      </c>
      <c r="E249" s="64"/>
      <c r="F249" s="28">
        <f>'Fiscal Equity MIDDLE'!F249</f>
        <v>0</v>
      </c>
      <c r="G249" s="28" t="e">
        <f t="shared" si="13"/>
        <v>#DIV/0!</v>
      </c>
      <c r="H249" s="32" t="e">
        <f t="shared" si="14"/>
        <v>#DIV/0!</v>
      </c>
      <c r="I249" s="29" t="e">
        <f t="shared" si="15"/>
        <v>#DIV/0!</v>
      </c>
    </row>
    <row r="250" spans="1:9" ht="15.75" thickBot="1" x14ac:dyDescent="0.3">
      <c r="A250" s="27" t="str">
        <f>'Fiscal Equity MIDDLE'!A250</f>
        <v/>
      </c>
      <c r="B250" s="64"/>
      <c r="C250" s="28">
        <f>'Fiscal Equity MIDDLE'!C250</f>
        <v>0</v>
      </c>
      <c r="D250" s="28" t="e">
        <f t="shared" si="12"/>
        <v>#DIV/0!</v>
      </c>
      <c r="E250" s="64"/>
      <c r="F250" s="28">
        <f>'Fiscal Equity MIDDLE'!F250</f>
        <v>0</v>
      </c>
      <c r="G250" s="28" t="e">
        <f t="shared" si="13"/>
        <v>#DIV/0!</v>
      </c>
      <c r="H250" s="32" t="e">
        <f t="shared" si="14"/>
        <v>#DIV/0!</v>
      </c>
      <c r="I250" s="29" t="e">
        <f t="shared" si="15"/>
        <v>#DIV/0!</v>
      </c>
    </row>
    <row r="251" spans="1:9" ht="15.75" thickBot="1" x14ac:dyDescent="0.3">
      <c r="A251" s="27" t="str">
        <f>'Fiscal Equity MIDDLE'!A251</f>
        <v/>
      </c>
      <c r="B251" s="64"/>
      <c r="C251" s="28">
        <f>'Fiscal Equity MIDDLE'!C251</f>
        <v>0</v>
      </c>
      <c r="D251" s="28" t="e">
        <f t="shared" si="12"/>
        <v>#DIV/0!</v>
      </c>
      <c r="E251" s="64"/>
      <c r="F251" s="28">
        <f>'Fiscal Equity MIDDLE'!F251</f>
        <v>0</v>
      </c>
      <c r="G251" s="28" t="e">
        <f t="shared" si="13"/>
        <v>#DIV/0!</v>
      </c>
      <c r="H251" s="32" t="e">
        <f t="shared" si="14"/>
        <v>#DIV/0!</v>
      </c>
      <c r="I251" s="29" t="e">
        <f t="shared" si="15"/>
        <v>#DIV/0!</v>
      </c>
    </row>
    <row r="252" spans="1:9" ht="15.75" thickBot="1" x14ac:dyDescent="0.3">
      <c r="A252" s="27" t="str">
        <f>'Fiscal Equity MIDDLE'!A252</f>
        <v/>
      </c>
      <c r="B252" s="64"/>
      <c r="C252" s="28">
        <f>'Fiscal Equity MIDDLE'!C252</f>
        <v>0</v>
      </c>
      <c r="D252" s="28" t="e">
        <f t="shared" si="12"/>
        <v>#DIV/0!</v>
      </c>
      <c r="E252" s="64"/>
      <c r="F252" s="28">
        <f>'Fiscal Equity MIDDLE'!F252</f>
        <v>0</v>
      </c>
      <c r="G252" s="28" t="e">
        <f t="shared" si="13"/>
        <v>#DIV/0!</v>
      </c>
      <c r="H252" s="32" t="e">
        <f t="shared" si="14"/>
        <v>#DIV/0!</v>
      </c>
      <c r="I252" s="29" t="e">
        <f t="shared" si="15"/>
        <v>#DIV/0!</v>
      </c>
    </row>
    <row r="253" spans="1:9" ht="15.75" thickBot="1" x14ac:dyDescent="0.3">
      <c r="A253" s="27" t="str">
        <f>'Fiscal Equity MIDDLE'!A253</f>
        <v/>
      </c>
      <c r="B253" s="64"/>
      <c r="C253" s="28">
        <f>'Fiscal Equity MIDDLE'!C253</f>
        <v>0</v>
      </c>
      <c r="D253" s="28" t="e">
        <f t="shared" si="12"/>
        <v>#DIV/0!</v>
      </c>
      <c r="E253" s="64"/>
      <c r="F253" s="28">
        <f>'Fiscal Equity MIDDLE'!F253</f>
        <v>0</v>
      </c>
      <c r="G253" s="28" t="e">
        <f t="shared" si="13"/>
        <v>#DIV/0!</v>
      </c>
      <c r="H253" s="32" t="e">
        <f t="shared" si="14"/>
        <v>#DIV/0!</v>
      </c>
      <c r="I253" s="29" t="e">
        <f t="shared" si="15"/>
        <v>#DIV/0!</v>
      </c>
    </row>
    <row r="254" spans="1:9" ht="15.75" thickBot="1" x14ac:dyDescent="0.3">
      <c r="A254" s="27" t="str">
        <f>'Fiscal Equity MIDDLE'!A254</f>
        <v/>
      </c>
      <c r="B254" s="64"/>
      <c r="C254" s="28">
        <f>'Fiscal Equity MIDDLE'!C254</f>
        <v>0</v>
      </c>
      <c r="D254" s="28" t="e">
        <f t="shared" si="12"/>
        <v>#DIV/0!</v>
      </c>
      <c r="E254" s="64"/>
      <c r="F254" s="28">
        <f>'Fiscal Equity MIDDLE'!F254</f>
        <v>0</v>
      </c>
      <c r="G254" s="28" t="e">
        <f t="shared" si="13"/>
        <v>#DIV/0!</v>
      </c>
      <c r="H254" s="32" t="e">
        <f t="shared" si="14"/>
        <v>#DIV/0!</v>
      </c>
      <c r="I254" s="29" t="e">
        <f t="shared" si="15"/>
        <v>#DIV/0!</v>
      </c>
    </row>
    <row r="255" spans="1:9" ht="15.75" thickBot="1" x14ac:dyDescent="0.3">
      <c r="A255" s="27" t="str">
        <f>'Fiscal Equity MIDDLE'!A255</f>
        <v/>
      </c>
      <c r="B255" s="64"/>
      <c r="C255" s="28">
        <f>'Fiscal Equity MIDDLE'!C255</f>
        <v>0</v>
      </c>
      <c r="D255" s="28" t="e">
        <f t="shared" si="12"/>
        <v>#DIV/0!</v>
      </c>
      <c r="E255" s="64"/>
      <c r="F255" s="28">
        <f>'Fiscal Equity MIDDLE'!F255</f>
        <v>0</v>
      </c>
      <c r="G255" s="28" t="e">
        <f t="shared" si="13"/>
        <v>#DIV/0!</v>
      </c>
      <c r="H255" s="32" t="e">
        <f t="shared" si="14"/>
        <v>#DIV/0!</v>
      </c>
      <c r="I255" s="29" t="e">
        <f t="shared" si="15"/>
        <v>#DIV/0!</v>
      </c>
    </row>
    <row r="256" spans="1:9" ht="15.75" thickBot="1" x14ac:dyDescent="0.3">
      <c r="A256" s="27" t="str">
        <f>'Fiscal Equity MIDDLE'!A256</f>
        <v/>
      </c>
      <c r="B256" s="64"/>
      <c r="C256" s="28">
        <f>'Fiscal Equity MIDDLE'!C256</f>
        <v>0</v>
      </c>
      <c r="D256" s="28" t="e">
        <f t="shared" si="12"/>
        <v>#DIV/0!</v>
      </c>
      <c r="E256" s="64"/>
      <c r="F256" s="28">
        <f>'Fiscal Equity MIDDLE'!F256</f>
        <v>0</v>
      </c>
      <c r="G256" s="28" t="e">
        <f t="shared" si="13"/>
        <v>#DIV/0!</v>
      </c>
      <c r="H256" s="32" t="e">
        <f t="shared" si="14"/>
        <v>#DIV/0!</v>
      </c>
      <c r="I256" s="29" t="e">
        <f t="shared" si="15"/>
        <v>#DIV/0!</v>
      </c>
    </row>
    <row r="257" spans="1:9" ht="15.75" thickBot="1" x14ac:dyDescent="0.3">
      <c r="A257" s="27" t="str">
        <f>'Fiscal Equity MIDDLE'!A257</f>
        <v/>
      </c>
      <c r="B257" s="64"/>
      <c r="C257" s="28">
        <f>'Fiscal Equity MIDDLE'!C257</f>
        <v>0</v>
      </c>
      <c r="D257" s="28" t="e">
        <f t="shared" si="12"/>
        <v>#DIV/0!</v>
      </c>
      <c r="E257" s="64"/>
      <c r="F257" s="28">
        <f>'Fiscal Equity MIDDLE'!F257</f>
        <v>0</v>
      </c>
      <c r="G257" s="28" t="e">
        <f t="shared" si="13"/>
        <v>#DIV/0!</v>
      </c>
      <c r="H257" s="32" t="e">
        <f t="shared" si="14"/>
        <v>#DIV/0!</v>
      </c>
      <c r="I257" s="29" t="e">
        <f t="shared" si="15"/>
        <v>#DIV/0!</v>
      </c>
    </row>
    <row r="258" spans="1:9" ht="15.75" thickBot="1" x14ac:dyDescent="0.3">
      <c r="A258" s="27" t="str">
        <f>'Fiscal Equity MIDDLE'!A258</f>
        <v/>
      </c>
      <c r="B258" s="64"/>
      <c r="C258" s="28">
        <f>'Fiscal Equity MIDDLE'!C258</f>
        <v>0</v>
      </c>
      <c r="D258" s="28" t="e">
        <f t="shared" si="12"/>
        <v>#DIV/0!</v>
      </c>
      <c r="E258" s="64"/>
      <c r="F258" s="28">
        <f>'Fiscal Equity MIDDLE'!F258</f>
        <v>0</v>
      </c>
      <c r="G258" s="28" t="e">
        <f t="shared" si="13"/>
        <v>#DIV/0!</v>
      </c>
      <c r="H258" s="32" t="e">
        <f t="shared" si="14"/>
        <v>#DIV/0!</v>
      </c>
      <c r="I258" s="29" t="e">
        <f t="shared" si="15"/>
        <v>#DIV/0!</v>
      </c>
    </row>
    <row r="259" spans="1:9" ht="15.75" thickBot="1" x14ac:dyDescent="0.3">
      <c r="A259" s="27" t="str">
        <f>'Fiscal Equity MIDDLE'!A259</f>
        <v/>
      </c>
      <c r="B259" s="64"/>
      <c r="C259" s="28">
        <f>'Fiscal Equity MIDDLE'!C259</f>
        <v>0</v>
      </c>
      <c r="D259" s="28" t="e">
        <f t="shared" si="12"/>
        <v>#DIV/0!</v>
      </c>
      <c r="E259" s="64"/>
      <c r="F259" s="28">
        <f>'Fiscal Equity MIDDLE'!F259</f>
        <v>0</v>
      </c>
      <c r="G259" s="28" t="e">
        <f t="shared" si="13"/>
        <v>#DIV/0!</v>
      </c>
      <c r="H259" s="32" t="e">
        <f t="shared" si="14"/>
        <v>#DIV/0!</v>
      </c>
      <c r="I259" s="29" t="e">
        <f t="shared" si="15"/>
        <v>#DIV/0!</v>
      </c>
    </row>
    <row r="260" spans="1:9" ht="15.75" thickBot="1" x14ac:dyDescent="0.3">
      <c r="A260" s="27" t="str">
        <f>'Fiscal Equity MIDDLE'!A260</f>
        <v/>
      </c>
      <c r="B260" s="64"/>
      <c r="C260" s="28">
        <f>'Fiscal Equity MIDDLE'!C260</f>
        <v>0</v>
      </c>
      <c r="D260" s="28" t="e">
        <f t="shared" si="12"/>
        <v>#DIV/0!</v>
      </c>
      <c r="E260" s="64"/>
      <c r="F260" s="28">
        <f>'Fiscal Equity MIDDLE'!F260</f>
        <v>0</v>
      </c>
      <c r="G260" s="28" t="e">
        <f t="shared" si="13"/>
        <v>#DIV/0!</v>
      </c>
      <c r="H260" s="32" t="e">
        <f t="shared" si="14"/>
        <v>#DIV/0!</v>
      </c>
      <c r="I260" s="29" t="e">
        <f t="shared" si="15"/>
        <v>#DIV/0!</v>
      </c>
    </row>
    <row r="261" spans="1:9" ht="15.75" thickBot="1" x14ac:dyDescent="0.3">
      <c r="A261" s="27" t="str">
        <f>'Fiscal Equity MIDDLE'!A261</f>
        <v/>
      </c>
      <c r="B261" s="64"/>
      <c r="C261" s="28">
        <f>'Fiscal Equity MIDDLE'!C261</f>
        <v>0</v>
      </c>
      <c r="D261" s="28" t="e">
        <f t="shared" si="12"/>
        <v>#DIV/0!</v>
      </c>
      <c r="E261" s="64"/>
      <c r="F261" s="28">
        <f>'Fiscal Equity MIDDLE'!F261</f>
        <v>0</v>
      </c>
      <c r="G261" s="28" t="e">
        <f t="shared" si="13"/>
        <v>#DIV/0!</v>
      </c>
      <c r="H261" s="32" t="e">
        <f t="shared" si="14"/>
        <v>#DIV/0!</v>
      </c>
      <c r="I261" s="29" t="e">
        <f t="shared" si="15"/>
        <v>#DIV/0!</v>
      </c>
    </row>
    <row r="262" spans="1:9" ht="15.75" thickBot="1" x14ac:dyDescent="0.3">
      <c r="A262" s="27" t="str">
        <f>'Fiscal Equity MIDDLE'!A262</f>
        <v/>
      </c>
      <c r="B262" s="64"/>
      <c r="C262" s="28">
        <f>'Fiscal Equity MIDDLE'!C262</f>
        <v>0</v>
      </c>
      <c r="D262" s="28" t="e">
        <f t="shared" si="12"/>
        <v>#DIV/0!</v>
      </c>
      <c r="E262" s="64"/>
      <c r="F262" s="28">
        <f>'Fiscal Equity MIDDLE'!F262</f>
        <v>0</v>
      </c>
      <c r="G262" s="28" t="e">
        <f t="shared" si="13"/>
        <v>#DIV/0!</v>
      </c>
      <c r="H262" s="32" t="e">
        <f t="shared" si="14"/>
        <v>#DIV/0!</v>
      </c>
      <c r="I262" s="29" t="e">
        <f t="shared" si="15"/>
        <v>#DIV/0!</v>
      </c>
    </row>
    <row r="263" spans="1:9" ht="15.75" thickBot="1" x14ac:dyDescent="0.3">
      <c r="A263" s="27" t="str">
        <f>'Fiscal Equity MIDDLE'!A263</f>
        <v/>
      </c>
      <c r="B263" s="64"/>
      <c r="C263" s="28">
        <f>'Fiscal Equity MIDDLE'!C263</f>
        <v>0</v>
      </c>
      <c r="D263" s="28" t="e">
        <f t="shared" si="12"/>
        <v>#DIV/0!</v>
      </c>
      <c r="E263" s="64"/>
      <c r="F263" s="28">
        <f>'Fiscal Equity MIDDLE'!F263</f>
        <v>0</v>
      </c>
      <c r="G263" s="28" t="e">
        <f t="shared" si="13"/>
        <v>#DIV/0!</v>
      </c>
      <c r="H263" s="32" t="e">
        <f t="shared" si="14"/>
        <v>#DIV/0!</v>
      </c>
      <c r="I263" s="29" t="e">
        <f t="shared" si="15"/>
        <v>#DIV/0!</v>
      </c>
    </row>
    <row r="264" spans="1:9" ht="15.75" thickBot="1" x14ac:dyDescent="0.3">
      <c r="A264" s="27" t="str">
        <f>'Fiscal Equity MIDDLE'!A264</f>
        <v/>
      </c>
      <c r="B264" s="64"/>
      <c r="C264" s="28">
        <f>'Fiscal Equity MIDDLE'!C264</f>
        <v>0</v>
      </c>
      <c r="D264" s="28" t="e">
        <f t="shared" si="12"/>
        <v>#DIV/0!</v>
      </c>
      <c r="E264" s="64"/>
      <c r="F264" s="28">
        <f>'Fiscal Equity MIDDLE'!F264</f>
        <v>0</v>
      </c>
      <c r="G264" s="28" t="e">
        <f t="shared" si="13"/>
        <v>#DIV/0!</v>
      </c>
      <c r="H264" s="32" t="e">
        <f t="shared" si="14"/>
        <v>#DIV/0!</v>
      </c>
      <c r="I264" s="29" t="e">
        <f t="shared" si="15"/>
        <v>#DIV/0!</v>
      </c>
    </row>
    <row r="265" spans="1:9" ht="15.75" thickBot="1" x14ac:dyDescent="0.3">
      <c r="A265" s="27" t="str">
        <f>'Fiscal Equity MIDDLE'!A265</f>
        <v/>
      </c>
      <c r="B265" s="64"/>
      <c r="C265" s="28">
        <f>'Fiscal Equity MIDDLE'!C265</f>
        <v>0</v>
      </c>
      <c r="D265" s="28" t="e">
        <f t="shared" ref="D265:D270" si="16">B265/C265</f>
        <v>#DIV/0!</v>
      </c>
      <c r="E265" s="64"/>
      <c r="F265" s="28">
        <f>'Fiscal Equity MIDDLE'!F265</f>
        <v>0</v>
      </c>
      <c r="G265" s="28" t="e">
        <f t="shared" ref="G265:G270" si="17">E265/F265</f>
        <v>#DIV/0!</v>
      </c>
      <c r="H265" s="32" t="e">
        <f t="shared" ref="H265:H270" si="18">IF(G265&gt;D265,G265-D265,0)</f>
        <v>#DIV/0!</v>
      </c>
      <c r="I265" s="29" t="e">
        <f t="shared" ref="I265:I270" si="19">IF(H265&lt;0.01,"Yes","No")</f>
        <v>#DIV/0!</v>
      </c>
    </row>
    <row r="266" spans="1:9" ht="15.75" thickBot="1" x14ac:dyDescent="0.3">
      <c r="A266" s="27" t="str">
        <f>'Fiscal Equity MIDDLE'!A266</f>
        <v/>
      </c>
      <c r="B266" s="64"/>
      <c r="C266" s="28">
        <f>'Fiscal Equity MIDDLE'!C266</f>
        <v>0</v>
      </c>
      <c r="D266" s="28" t="e">
        <f t="shared" si="16"/>
        <v>#DIV/0!</v>
      </c>
      <c r="E266" s="64"/>
      <c r="F266" s="28">
        <f>'Fiscal Equity MIDDLE'!F266</f>
        <v>0</v>
      </c>
      <c r="G266" s="28" t="e">
        <f t="shared" si="17"/>
        <v>#DIV/0!</v>
      </c>
      <c r="H266" s="32" t="e">
        <f t="shared" si="18"/>
        <v>#DIV/0!</v>
      </c>
      <c r="I266" s="29" t="e">
        <f t="shared" si="19"/>
        <v>#DIV/0!</v>
      </c>
    </row>
    <row r="267" spans="1:9" ht="15.75" thickBot="1" x14ac:dyDescent="0.3">
      <c r="A267" s="27" t="str">
        <f>'Fiscal Equity MIDDLE'!A267</f>
        <v/>
      </c>
      <c r="B267" s="64"/>
      <c r="C267" s="28">
        <f>'Fiscal Equity MIDDLE'!C267</f>
        <v>0</v>
      </c>
      <c r="D267" s="28" t="e">
        <f t="shared" si="16"/>
        <v>#DIV/0!</v>
      </c>
      <c r="E267" s="64"/>
      <c r="F267" s="28">
        <f>'Fiscal Equity MIDDLE'!F267</f>
        <v>0</v>
      </c>
      <c r="G267" s="28" t="e">
        <f t="shared" si="17"/>
        <v>#DIV/0!</v>
      </c>
      <c r="H267" s="32" t="e">
        <f t="shared" si="18"/>
        <v>#DIV/0!</v>
      </c>
      <c r="I267" s="29" t="e">
        <f t="shared" si="19"/>
        <v>#DIV/0!</v>
      </c>
    </row>
    <row r="268" spans="1:9" ht="15.75" thickBot="1" x14ac:dyDescent="0.3">
      <c r="A268" s="27" t="str">
        <f>'Fiscal Equity MIDDLE'!A268</f>
        <v/>
      </c>
      <c r="B268" s="64"/>
      <c r="C268" s="28">
        <f>'Fiscal Equity MIDDLE'!C268</f>
        <v>0</v>
      </c>
      <c r="D268" s="28" t="e">
        <f t="shared" si="16"/>
        <v>#DIV/0!</v>
      </c>
      <c r="E268" s="64"/>
      <c r="F268" s="28">
        <f>'Fiscal Equity MIDDLE'!F268</f>
        <v>0</v>
      </c>
      <c r="G268" s="28" t="e">
        <f t="shared" si="17"/>
        <v>#DIV/0!</v>
      </c>
      <c r="H268" s="32" t="e">
        <f t="shared" si="18"/>
        <v>#DIV/0!</v>
      </c>
      <c r="I268" s="29" t="e">
        <f t="shared" si="19"/>
        <v>#DIV/0!</v>
      </c>
    </row>
    <row r="269" spans="1:9" ht="15.75" thickBot="1" x14ac:dyDescent="0.3">
      <c r="A269" s="27" t="str">
        <f>'Fiscal Equity MIDDLE'!A269</f>
        <v/>
      </c>
      <c r="B269" s="65"/>
      <c r="C269" s="28">
        <f>'Fiscal Equity MIDDLE'!C270</f>
        <v>0</v>
      </c>
      <c r="D269" s="28" t="e">
        <f t="shared" si="16"/>
        <v>#DIV/0!</v>
      </c>
      <c r="E269" s="65"/>
      <c r="F269" s="28">
        <f>'Fiscal Equity MIDDLE'!F270</f>
        <v>0</v>
      </c>
      <c r="G269" s="28" t="e">
        <f t="shared" si="17"/>
        <v>#DIV/0!</v>
      </c>
      <c r="H269" s="32" t="e">
        <f t="shared" si="18"/>
        <v>#DIV/0!</v>
      </c>
      <c r="I269" s="29" t="e">
        <f t="shared" si="19"/>
        <v>#DIV/0!</v>
      </c>
    </row>
    <row r="270" spans="1:9" x14ac:dyDescent="0.25">
      <c r="A270" s="27" t="str">
        <f>'Fiscal Equity MIDDLE'!A270</f>
        <v/>
      </c>
      <c r="B270" s="66"/>
      <c r="C270" s="28">
        <f>'Fiscal Equity MIDDLE'!C271</f>
        <v>0</v>
      </c>
      <c r="D270" s="45" t="e">
        <f t="shared" si="16"/>
        <v>#DIV/0!</v>
      </c>
      <c r="E270" s="66"/>
      <c r="F270" s="28">
        <f>'Fiscal Equity MIDDLE'!F271</f>
        <v>0</v>
      </c>
      <c r="G270" s="28" t="e">
        <f t="shared" si="17"/>
        <v>#DIV/0!</v>
      </c>
      <c r="H270" s="32" t="e">
        <f t="shared" si="18"/>
        <v>#DIV/0!</v>
      </c>
      <c r="I270" s="29" t="e">
        <f t="shared" si="19"/>
        <v>#DIV/0!</v>
      </c>
    </row>
  </sheetData>
  <sheetProtection algorithmName="SHA-512" hashValue="0ENGBFn6z4TrIkE5NVmj9nMzqj4pqruAzCyVBZt2hg6SN9kMl62ahmdVLB42cHmChpfpN0B4bLth3GqlqSuoFA==" saltValue="UAfm8D9HSbya66+l8cesSA==" spinCount="100000" sheet="1"/>
  <mergeCells count="10">
    <mergeCell ref="B5:C5"/>
    <mergeCell ref="E5:F5"/>
    <mergeCell ref="B6:F6"/>
    <mergeCell ref="A1:I1"/>
    <mergeCell ref="B2:D2"/>
    <mergeCell ref="E2:G2"/>
    <mergeCell ref="B3:C3"/>
    <mergeCell ref="E3:F3"/>
    <mergeCell ref="B4:C4"/>
    <mergeCell ref="E4:F4"/>
  </mergeCells>
  <conditionalFormatting sqref="G6">
    <cfRule type="cellIs" dxfId="16" priority="4" operator="greaterThan">
      <formula>0</formula>
    </cfRule>
  </conditionalFormatting>
  <conditionalFormatting sqref="I8:I270">
    <cfRule type="expression" dxfId="15" priority="3">
      <formula>$H8:$H269&gt;0</formula>
    </cfRule>
  </conditionalFormatting>
  <conditionalFormatting sqref="D3 G3">
    <cfRule type="containsBlanks" dxfId="14" priority="2">
      <formula>LEN(TRIM(D3))=0</formula>
    </cfRule>
  </conditionalFormatting>
  <conditionalFormatting sqref="B8 E8">
    <cfRule type="containsBlanks" dxfId="13" priority="1">
      <formula>LEN(TRIM(B8))=0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DA71-5382-4622-B93E-189B9CC4044F}">
  <sheetPr>
    <tabColor theme="6"/>
  </sheetPr>
  <dimension ref="A1:E272"/>
  <sheetViews>
    <sheetView showGridLines="0" zoomScaleNormal="100" workbookViewId="0">
      <pane xSplit="1" ySplit="8" topLeftCell="B9" activePane="bottomRight" state="frozenSplit"/>
      <selection pane="topRight" activeCell="C1" sqref="C1"/>
      <selection pane="bottomLeft" activeCell="A16" sqref="A16"/>
      <selection pane="bottomRight" activeCell="C19" sqref="C19"/>
    </sheetView>
  </sheetViews>
  <sheetFormatPr defaultRowHeight="15" zeroHeight="1" x14ac:dyDescent="0.25"/>
  <cols>
    <col min="1" max="1" width="53.5703125" style="34" customWidth="1"/>
    <col min="2" max="2" width="13" customWidth="1"/>
    <col min="3" max="3" width="53.5703125" style="18" customWidth="1"/>
    <col min="4" max="4" width="59.140625" customWidth="1"/>
    <col min="5" max="5" width="53.5703125" style="19" customWidth="1"/>
  </cols>
  <sheetData>
    <row r="1" spans="1:5" ht="49.5" customHeight="1" thickBot="1" x14ac:dyDescent="0.3">
      <c r="A1" s="161" t="s">
        <v>30</v>
      </c>
      <c r="B1" s="162"/>
      <c r="C1" s="162"/>
      <c r="D1" s="162"/>
      <c r="E1" s="163"/>
    </row>
    <row r="2" spans="1:5" ht="26.25" customHeight="1" thickBot="1" x14ac:dyDescent="0.3">
      <c r="A2" s="12" t="s">
        <v>1</v>
      </c>
      <c r="B2" s="12"/>
      <c r="C2" s="80"/>
      <c r="D2" s="12" t="s">
        <v>2</v>
      </c>
      <c r="E2" s="13" t="e">
        <f>VLOOKUP(C2,'LEA List'!$A$1:$E$153,5,FALSE)</f>
        <v>#N/A</v>
      </c>
    </row>
    <row r="3" spans="1:5" ht="26.25" customHeight="1" x14ac:dyDescent="0.25">
      <c r="A3" s="125" t="s">
        <v>445</v>
      </c>
      <c r="B3" s="126"/>
      <c r="C3" s="126"/>
      <c r="D3" s="126"/>
      <c r="E3" s="127"/>
    </row>
    <row r="4" spans="1:5" ht="26.25" customHeight="1" x14ac:dyDescent="0.25">
      <c r="A4" s="125"/>
      <c r="B4" s="126"/>
      <c r="C4" s="126"/>
      <c r="D4" s="126"/>
      <c r="E4" s="127"/>
    </row>
    <row r="5" spans="1:5" ht="26.25" customHeight="1" thickBot="1" x14ac:dyDescent="0.3">
      <c r="A5" s="125"/>
      <c r="B5" s="126"/>
      <c r="C5" s="126"/>
      <c r="D5" s="126"/>
      <c r="E5" s="127"/>
    </row>
    <row r="6" spans="1:5" ht="26.25" customHeight="1" thickBot="1" x14ac:dyDescent="0.3">
      <c r="A6" s="164" t="s">
        <v>3</v>
      </c>
      <c r="B6" s="165"/>
      <c r="C6" s="80"/>
      <c r="D6" s="12" t="s">
        <v>4</v>
      </c>
      <c r="E6" s="13">
        <f>ROUNDUP(C6/4,0)</f>
        <v>0</v>
      </c>
    </row>
    <row r="7" spans="1:5" ht="26.25" customHeight="1" thickBot="1" x14ac:dyDescent="0.3">
      <c r="A7" s="164" t="s">
        <v>5</v>
      </c>
      <c r="B7" s="165"/>
      <c r="C7" s="80"/>
      <c r="D7" s="12" t="s">
        <v>6</v>
      </c>
      <c r="E7" s="13">
        <f>ROUNDUP(C7/4,0)</f>
        <v>0</v>
      </c>
    </row>
    <row r="8" spans="1:5" ht="15.75" thickBot="1" x14ac:dyDescent="0.3">
      <c r="A8" s="33" t="s">
        <v>7</v>
      </c>
      <c r="B8" s="35" t="s">
        <v>8</v>
      </c>
      <c r="C8" s="14" t="s">
        <v>9</v>
      </c>
      <c r="D8" s="14" t="s">
        <v>10</v>
      </c>
      <c r="E8" s="11" t="s">
        <v>11</v>
      </c>
    </row>
    <row r="9" spans="1:5" x14ac:dyDescent="0.25">
      <c r="A9" s="81"/>
      <c r="B9" s="81"/>
      <c r="C9" s="82"/>
      <c r="D9" s="83"/>
      <c r="E9" s="84"/>
    </row>
    <row r="10" spans="1:5" x14ac:dyDescent="0.25">
      <c r="A10" s="81"/>
      <c r="B10" s="81"/>
      <c r="C10" s="82"/>
      <c r="D10" s="85"/>
      <c r="E10" s="86"/>
    </row>
    <row r="11" spans="1:5" x14ac:dyDescent="0.25">
      <c r="A11" s="81"/>
      <c r="B11" s="81"/>
      <c r="C11" s="82"/>
      <c r="D11" s="85"/>
      <c r="E11" s="86"/>
    </row>
    <row r="12" spans="1:5" x14ac:dyDescent="0.25">
      <c r="A12" s="81"/>
      <c r="B12" s="81"/>
      <c r="C12" s="87"/>
      <c r="D12" s="85"/>
      <c r="E12" s="86"/>
    </row>
    <row r="13" spans="1:5" x14ac:dyDescent="0.25">
      <c r="A13" s="88"/>
      <c r="B13" s="81"/>
      <c r="C13" s="89"/>
      <c r="D13" s="90"/>
      <c r="E13" s="91"/>
    </row>
    <row r="14" spans="1:5" x14ac:dyDescent="0.25">
      <c r="A14" s="92"/>
      <c r="B14" s="81"/>
      <c r="C14" s="87"/>
      <c r="D14" s="93"/>
      <c r="E14" s="86"/>
    </row>
    <row r="15" spans="1:5" x14ac:dyDescent="0.25">
      <c r="A15" s="92"/>
      <c r="B15" s="81"/>
      <c r="C15" s="87"/>
      <c r="D15" s="93"/>
      <c r="E15" s="86"/>
    </row>
    <row r="16" spans="1:5" x14ac:dyDescent="0.25">
      <c r="A16" s="92"/>
      <c r="B16" s="81"/>
      <c r="C16" s="87"/>
      <c r="D16" s="93"/>
      <c r="E16" s="86"/>
    </row>
    <row r="17" spans="1:5" x14ac:dyDescent="0.25">
      <c r="A17" s="92"/>
      <c r="B17" s="94"/>
      <c r="C17" s="87"/>
      <c r="D17" s="93"/>
      <c r="E17" s="86"/>
    </row>
    <row r="18" spans="1:5" x14ac:dyDescent="0.25">
      <c r="A18" s="92"/>
      <c r="B18" s="94"/>
      <c r="C18" s="87"/>
      <c r="D18" s="93"/>
      <c r="E18" s="86"/>
    </row>
    <row r="19" spans="1:5" x14ac:dyDescent="0.25">
      <c r="A19" s="92"/>
      <c r="B19" s="94"/>
      <c r="C19" s="87"/>
      <c r="D19" s="93"/>
      <c r="E19" s="86"/>
    </row>
    <row r="20" spans="1:5" x14ac:dyDescent="0.25">
      <c r="A20" s="92"/>
      <c r="B20" s="94"/>
      <c r="C20" s="87"/>
      <c r="D20" s="93"/>
      <c r="E20" s="86"/>
    </row>
    <row r="21" spans="1:5" x14ac:dyDescent="0.25">
      <c r="A21" s="92"/>
      <c r="B21" s="94"/>
      <c r="C21" s="87"/>
      <c r="D21" s="95"/>
      <c r="E21" s="86"/>
    </row>
    <row r="22" spans="1:5" x14ac:dyDescent="0.25">
      <c r="A22" s="92"/>
      <c r="B22" s="94"/>
      <c r="C22" s="87"/>
      <c r="D22" s="93"/>
      <c r="E22" s="86"/>
    </row>
    <row r="23" spans="1:5" x14ac:dyDescent="0.25">
      <c r="A23" s="92"/>
      <c r="B23" s="94"/>
      <c r="C23" s="87"/>
      <c r="D23" s="93"/>
      <c r="E23" s="86"/>
    </row>
    <row r="24" spans="1:5" x14ac:dyDescent="0.25">
      <c r="A24" s="92"/>
      <c r="B24" s="94"/>
      <c r="C24" s="87"/>
      <c r="D24" s="93"/>
      <c r="E24" s="86"/>
    </row>
    <row r="25" spans="1:5" x14ac:dyDescent="0.25">
      <c r="A25" s="92"/>
      <c r="B25" s="94"/>
      <c r="C25" s="87"/>
      <c r="D25" s="93"/>
      <c r="E25" s="86"/>
    </row>
    <row r="26" spans="1:5" x14ac:dyDescent="0.25">
      <c r="A26" s="92"/>
      <c r="B26" s="94"/>
      <c r="C26" s="87"/>
      <c r="D26" s="93"/>
      <c r="E26" s="86"/>
    </row>
    <row r="27" spans="1:5" x14ac:dyDescent="0.25">
      <c r="A27" s="92"/>
      <c r="B27" s="94"/>
      <c r="C27" s="87"/>
      <c r="D27" s="93"/>
      <c r="E27" s="86"/>
    </row>
    <row r="28" spans="1:5" x14ac:dyDescent="0.25">
      <c r="A28" s="92"/>
      <c r="B28" s="94"/>
      <c r="C28" s="87"/>
      <c r="D28" s="93"/>
      <c r="E28" s="86"/>
    </row>
    <row r="29" spans="1:5" x14ac:dyDescent="0.25">
      <c r="A29" s="92"/>
      <c r="B29" s="94"/>
      <c r="C29" s="87"/>
      <c r="D29" s="93"/>
      <c r="E29" s="86"/>
    </row>
    <row r="30" spans="1:5" x14ac:dyDescent="0.25">
      <c r="A30" s="92"/>
      <c r="B30" s="94"/>
      <c r="C30" s="87"/>
      <c r="D30" s="93"/>
      <c r="E30" s="86"/>
    </row>
    <row r="31" spans="1:5" x14ac:dyDescent="0.25">
      <c r="A31" s="92"/>
      <c r="B31" s="94"/>
      <c r="C31" s="87"/>
      <c r="D31" s="93"/>
      <c r="E31" s="86"/>
    </row>
    <row r="32" spans="1:5" x14ac:dyDescent="0.25">
      <c r="A32" s="92"/>
      <c r="B32" s="94"/>
      <c r="C32" s="87"/>
      <c r="D32" s="93"/>
      <c r="E32" s="86"/>
    </row>
    <row r="33" spans="1:5" x14ac:dyDescent="0.25">
      <c r="A33" s="92"/>
      <c r="B33" s="94"/>
      <c r="C33" s="87"/>
      <c r="D33" s="93"/>
      <c r="E33" s="86"/>
    </row>
    <row r="34" spans="1:5" x14ac:dyDescent="0.25">
      <c r="A34" s="92"/>
      <c r="B34" s="94"/>
      <c r="C34" s="87"/>
      <c r="D34" s="93"/>
      <c r="E34" s="86"/>
    </row>
    <row r="35" spans="1:5" x14ac:dyDescent="0.25">
      <c r="A35" s="92"/>
      <c r="B35" s="94"/>
      <c r="C35" s="87"/>
      <c r="D35" s="93"/>
      <c r="E35" s="86"/>
    </row>
    <row r="36" spans="1:5" x14ac:dyDescent="0.25">
      <c r="A36" s="92"/>
      <c r="B36" s="94"/>
      <c r="C36" s="87"/>
      <c r="D36" s="93"/>
      <c r="E36" s="86"/>
    </row>
    <row r="37" spans="1:5" x14ac:dyDescent="0.25">
      <c r="A37" s="92"/>
      <c r="B37" s="94"/>
      <c r="C37" s="87"/>
      <c r="D37" s="93"/>
      <c r="E37" s="86"/>
    </row>
    <row r="38" spans="1:5" x14ac:dyDescent="0.25">
      <c r="A38" s="92"/>
      <c r="B38" s="94"/>
      <c r="C38" s="87"/>
      <c r="D38" s="93"/>
      <c r="E38" s="86"/>
    </row>
    <row r="39" spans="1:5" x14ac:dyDescent="0.25">
      <c r="A39" s="92"/>
      <c r="B39" s="94"/>
      <c r="C39" s="87"/>
      <c r="D39" s="93"/>
      <c r="E39" s="86"/>
    </row>
    <row r="40" spans="1:5" x14ac:dyDescent="0.25">
      <c r="A40" s="92"/>
      <c r="B40" s="94"/>
      <c r="C40" s="87"/>
      <c r="D40" s="93"/>
      <c r="E40" s="86"/>
    </row>
    <row r="41" spans="1:5" x14ac:dyDescent="0.25">
      <c r="A41" s="92"/>
      <c r="B41" s="94"/>
      <c r="C41" s="87"/>
      <c r="D41" s="93"/>
      <c r="E41" s="86"/>
    </row>
    <row r="42" spans="1:5" x14ac:dyDescent="0.25">
      <c r="A42" s="92"/>
      <c r="B42" s="94"/>
      <c r="C42" s="87"/>
      <c r="D42" s="93"/>
      <c r="E42" s="86"/>
    </row>
    <row r="43" spans="1:5" x14ac:dyDescent="0.25">
      <c r="A43" s="92"/>
      <c r="B43" s="94"/>
      <c r="C43" s="87"/>
      <c r="D43" s="93"/>
      <c r="E43" s="86"/>
    </row>
    <row r="44" spans="1:5" x14ac:dyDescent="0.25">
      <c r="A44" s="92"/>
      <c r="B44" s="94"/>
      <c r="C44" s="87"/>
      <c r="D44" s="93"/>
      <c r="E44" s="86"/>
    </row>
    <row r="45" spans="1:5" x14ac:dyDescent="0.25">
      <c r="A45" s="92"/>
      <c r="B45" s="94"/>
      <c r="C45" s="87"/>
      <c r="D45" s="93"/>
      <c r="E45" s="86"/>
    </row>
    <row r="46" spans="1:5" x14ac:dyDescent="0.25">
      <c r="A46" s="92"/>
      <c r="B46" s="94"/>
      <c r="C46" s="87"/>
      <c r="D46" s="93"/>
      <c r="E46" s="86"/>
    </row>
    <row r="47" spans="1:5" x14ac:dyDescent="0.25">
      <c r="A47" s="92"/>
      <c r="B47" s="94"/>
      <c r="C47" s="87"/>
      <c r="D47" s="93"/>
      <c r="E47" s="86"/>
    </row>
    <row r="48" spans="1:5" x14ac:dyDescent="0.25">
      <c r="A48" s="92"/>
      <c r="B48" s="94"/>
      <c r="C48" s="87"/>
      <c r="D48" s="93"/>
      <c r="E48" s="86"/>
    </row>
    <row r="49" spans="1:5" x14ac:dyDescent="0.25">
      <c r="A49" s="92"/>
      <c r="B49" s="94"/>
      <c r="C49" s="87"/>
      <c r="D49" s="93"/>
      <c r="E49" s="86"/>
    </row>
    <row r="50" spans="1:5" x14ac:dyDescent="0.25">
      <c r="A50" s="92"/>
      <c r="B50" s="94"/>
      <c r="C50" s="87"/>
      <c r="D50" s="93"/>
      <c r="E50" s="86"/>
    </row>
    <row r="51" spans="1:5" x14ac:dyDescent="0.25">
      <c r="A51" s="92"/>
      <c r="B51" s="94"/>
      <c r="C51" s="87"/>
      <c r="D51" s="93"/>
      <c r="E51" s="86"/>
    </row>
    <row r="52" spans="1:5" x14ac:dyDescent="0.25">
      <c r="A52" s="92"/>
      <c r="B52" s="94"/>
      <c r="C52" s="87"/>
      <c r="D52" s="93"/>
      <c r="E52" s="86"/>
    </row>
    <row r="53" spans="1:5" x14ac:dyDescent="0.25">
      <c r="A53" s="92"/>
      <c r="B53" s="94"/>
      <c r="C53" s="87"/>
      <c r="D53" s="93"/>
      <c r="E53" s="86"/>
    </row>
    <row r="54" spans="1:5" x14ac:dyDescent="0.25">
      <c r="A54" s="92"/>
      <c r="B54" s="94"/>
      <c r="C54" s="87"/>
      <c r="D54" s="93"/>
      <c r="E54" s="86"/>
    </row>
    <row r="55" spans="1:5" x14ac:dyDescent="0.25">
      <c r="A55" s="92"/>
      <c r="B55" s="94"/>
      <c r="C55" s="87"/>
      <c r="D55" s="93"/>
      <c r="E55" s="86"/>
    </row>
    <row r="56" spans="1:5" x14ac:dyDescent="0.25">
      <c r="A56" s="92"/>
      <c r="B56" s="94"/>
      <c r="C56" s="87"/>
      <c r="D56" s="93"/>
      <c r="E56" s="86"/>
    </row>
    <row r="57" spans="1:5" x14ac:dyDescent="0.25">
      <c r="A57" s="92"/>
      <c r="B57" s="94"/>
      <c r="C57" s="87"/>
      <c r="D57" s="93"/>
      <c r="E57" s="86"/>
    </row>
    <row r="58" spans="1:5" x14ac:dyDescent="0.25">
      <c r="A58" s="92"/>
      <c r="B58" s="94"/>
      <c r="C58" s="87"/>
      <c r="D58" s="93"/>
      <c r="E58" s="86"/>
    </row>
    <row r="59" spans="1:5" x14ac:dyDescent="0.25">
      <c r="A59" s="92"/>
      <c r="B59" s="94"/>
      <c r="C59" s="87"/>
      <c r="D59" s="93"/>
      <c r="E59" s="86"/>
    </row>
    <row r="60" spans="1:5" x14ac:dyDescent="0.25">
      <c r="A60" s="92"/>
      <c r="B60" s="94"/>
      <c r="C60" s="87"/>
      <c r="D60" s="93"/>
      <c r="E60" s="86"/>
    </row>
    <row r="61" spans="1:5" x14ac:dyDescent="0.25">
      <c r="A61" s="92"/>
      <c r="B61" s="94"/>
      <c r="C61" s="87"/>
      <c r="D61" s="93"/>
      <c r="E61" s="86"/>
    </row>
    <row r="62" spans="1:5" x14ac:dyDescent="0.25">
      <c r="A62" s="92"/>
      <c r="B62" s="94"/>
      <c r="C62" s="87"/>
      <c r="D62" s="93"/>
      <c r="E62" s="86"/>
    </row>
    <row r="63" spans="1:5" x14ac:dyDescent="0.25">
      <c r="A63" s="92"/>
      <c r="B63" s="94"/>
      <c r="C63" s="87"/>
      <c r="D63" s="93"/>
      <c r="E63" s="86"/>
    </row>
    <row r="64" spans="1:5" x14ac:dyDescent="0.25">
      <c r="A64" s="92"/>
      <c r="B64" s="94"/>
      <c r="C64" s="87"/>
      <c r="D64" s="93"/>
      <c r="E64" s="86"/>
    </row>
    <row r="65" spans="1:5" x14ac:dyDescent="0.25">
      <c r="A65" s="92"/>
      <c r="B65" s="94"/>
      <c r="C65" s="87"/>
      <c r="D65" s="93"/>
      <c r="E65" s="86"/>
    </row>
    <row r="66" spans="1:5" x14ac:dyDescent="0.25">
      <c r="A66" s="92"/>
      <c r="B66" s="94"/>
      <c r="C66" s="87"/>
      <c r="D66" s="93"/>
      <c r="E66" s="86"/>
    </row>
    <row r="67" spans="1:5" x14ac:dyDescent="0.25">
      <c r="A67" s="92"/>
      <c r="B67" s="94"/>
      <c r="C67" s="87"/>
      <c r="D67" s="93"/>
      <c r="E67" s="86"/>
    </row>
    <row r="68" spans="1:5" x14ac:dyDescent="0.25">
      <c r="A68" s="92"/>
      <c r="B68" s="94"/>
      <c r="C68" s="87"/>
      <c r="D68" s="93"/>
      <c r="E68" s="86"/>
    </row>
    <row r="69" spans="1:5" x14ac:dyDescent="0.25">
      <c r="A69" s="92"/>
      <c r="B69" s="94"/>
      <c r="C69" s="87"/>
      <c r="D69" s="93"/>
      <c r="E69" s="86"/>
    </row>
    <row r="70" spans="1:5" x14ac:dyDescent="0.25">
      <c r="A70" s="92"/>
      <c r="B70" s="94"/>
      <c r="C70" s="87"/>
      <c r="D70" s="93"/>
      <c r="E70" s="86"/>
    </row>
    <row r="71" spans="1:5" x14ac:dyDescent="0.25">
      <c r="A71" s="92"/>
      <c r="B71" s="94"/>
      <c r="C71" s="87"/>
      <c r="D71" s="93"/>
      <c r="E71" s="86"/>
    </row>
    <row r="72" spans="1:5" x14ac:dyDescent="0.25">
      <c r="A72" s="92"/>
      <c r="B72" s="94"/>
      <c r="C72" s="87"/>
      <c r="D72" s="93"/>
      <c r="E72" s="86"/>
    </row>
    <row r="73" spans="1:5" x14ac:dyDescent="0.25">
      <c r="A73" s="92"/>
      <c r="B73" s="94"/>
      <c r="C73" s="87"/>
      <c r="D73" s="93"/>
      <c r="E73" s="86"/>
    </row>
    <row r="74" spans="1:5" x14ac:dyDescent="0.25">
      <c r="A74" s="92"/>
      <c r="B74" s="94"/>
      <c r="C74" s="87"/>
      <c r="D74" s="93"/>
      <c r="E74" s="86"/>
    </row>
    <row r="75" spans="1:5" x14ac:dyDescent="0.25">
      <c r="A75" s="92"/>
      <c r="B75" s="94"/>
      <c r="C75" s="87"/>
      <c r="D75" s="93"/>
      <c r="E75" s="86"/>
    </row>
    <row r="76" spans="1:5" x14ac:dyDescent="0.25">
      <c r="A76" s="92"/>
      <c r="B76" s="94"/>
      <c r="C76" s="87"/>
      <c r="D76" s="93"/>
      <c r="E76" s="86"/>
    </row>
    <row r="77" spans="1:5" x14ac:dyDescent="0.25">
      <c r="A77" s="92"/>
      <c r="B77" s="94"/>
      <c r="C77" s="87"/>
      <c r="D77" s="93"/>
      <c r="E77" s="86"/>
    </row>
    <row r="78" spans="1:5" x14ac:dyDescent="0.25">
      <c r="A78" s="92"/>
      <c r="B78" s="94"/>
      <c r="C78" s="87"/>
      <c r="D78" s="93"/>
      <c r="E78" s="86"/>
    </row>
    <row r="79" spans="1:5" x14ac:dyDescent="0.25">
      <c r="A79" s="92"/>
      <c r="B79" s="94"/>
      <c r="C79" s="87"/>
      <c r="D79" s="93"/>
      <c r="E79" s="86"/>
    </row>
    <row r="80" spans="1:5" x14ac:dyDescent="0.25">
      <c r="A80" s="92"/>
      <c r="B80" s="94"/>
      <c r="C80" s="87"/>
      <c r="D80" s="93"/>
      <c r="E80" s="86"/>
    </row>
    <row r="81" spans="1:5" x14ac:dyDescent="0.25">
      <c r="A81" s="92"/>
      <c r="B81" s="94"/>
      <c r="C81" s="87"/>
      <c r="D81" s="93"/>
      <c r="E81" s="86"/>
    </row>
    <row r="82" spans="1:5" x14ac:dyDescent="0.25">
      <c r="A82" s="92"/>
      <c r="B82" s="94"/>
      <c r="C82" s="87"/>
      <c r="D82" s="93"/>
      <c r="E82" s="86"/>
    </row>
    <row r="83" spans="1:5" x14ac:dyDescent="0.25">
      <c r="A83" s="92"/>
      <c r="B83" s="94"/>
      <c r="C83" s="87"/>
      <c r="D83" s="93"/>
      <c r="E83" s="86"/>
    </row>
    <row r="84" spans="1:5" x14ac:dyDescent="0.25">
      <c r="A84" s="92"/>
      <c r="B84" s="94"/>
      <c r="C84" s="87"/>
      <c r="D84" s="93"/>
      <c r="E84" s="86"/>
    </row>
    <row r="85" spans="1:5" x14ac:dyDescent="0.25">
      <c r="A85" s="92"/>
      <c r="B85" s="94"/>
      <c r="C85" s="87"/>
      <c r="D85" s="93"/>
      <c r="E85" s="86"/>
    </row>
    <row r="86" spans="1:5" x14ac:dyDescent="0.25">
      <c r="A86" s="92"/>
      <c r="B86" s="94"/>
      <c r="C86" s="87"/>
      <c r="D86" s="93"/>
      <c r="E86" s="86"/>
    </row>
    <row r="87" spans="1:5" x14ac:dyDescent="0.25">
      <c r="A87" s="92"/>
      <c r="B87" s="94"/>
      <c r="C87" s="87"/>
      <c r="D87" s="93"/>
      <c r="E87" s="86"/>
    </row>
    <row r="88" spans="1:5" x14ac:dyDescent="0.25">
      <c r="A88" s="92"/>
      <c r="B88" s="94"/>
      <c r="C88" s="87"/>
      <c r="D88" s="93"/>
      <c r="E88" s="86"/>
    </row>
    <row r="89" spans="1:5" x14ac:dyDescent="0.25">
      <c r="A89" s="92"/>
      <c r="B89" s="94"/>
      <c r="C89" s="87"/>
      <c r="D89" s="93"/>
      <c r="E89" s="86"/>
    </row>
    <row r="90" spans="1:5" x14ac:dyDescent="0.25">
      <c r="A90" s="92"/>
      <c r="B90" s="94"/>
      <c r="C90" s="87"/>
      <c r="D90" s="93"/>
      <c r="E90" s="86"/>
    </row>
    <row r="91" spans="1:5" x14ac:dyDescent="0.25">
      <c r="A91" s="92"/>
      <c r="B91" s="94"/>
      <c r="C91" s="87"/>
      <c r="D91" s="93"/>
      <c r="E91" s="86"/>
    </row>
    <row r="92" spans="1:5" x14ac:dyDescent="0.25">
      <c r="A92" s="92"/>
      <c r="B92" s="94"/>
      <c r="C92" s="87"/>
      <c r="D92" s="93"/>
      <c r="E92" s="86"/>
    </row>
    <row r="93" spans="1:5" x14ac:dyDescent="0.25">
      <c r="A93" s="92"/>
      <c r="B93" s="94"/>
      <c r="C93" s="87"/>
      <c r="D93" s="93"/>
      <c r="E93" s="86"/>
    </row>
    <row r="94" spans="1:5" x14ac:dyDescent="0.25">
      <c r="A94" s="92"/>
      <c r="B94" s="94"/>
      <c r="C94" s="87"/>
      <c r="D94" s="93"/>
      <c r="E94" s="86"/>
    </row>
    <row r="95" spans="1:5" x14ac:dyDescent="0.25">
      <c r="A95" s="92"/>
      <c r="B95" s="94"/>
      <c r="C95" s="87"/>
      <c r="D95" s="93"/>
      <c r="E95" s="86"/>
    </row>
    <row r="96" spans="1:5" x14ac:dyDescent="0.25">
      <c r="A96" s="92"/>
      <c r="B96" s="94"/>
      <c r="C96" s="87"/>
      <c r="D96" s="93"/>
      <c r="E96" s="86"/>
    </row>
    <row r="97" spans="1:5" x14ac:dyDescent="0.25">
      <c r="A97" s="92"/>
      <c r="B97" s="94"/>
      <c r="C97" s="87"/>
      <c r="D97" s="93"/>
      <c r="E97" s="86"/>
    </row>
    <row r="98" spans="1:5" x14ac:dyDescent="0.25">
      <c r="A98" s="92"/>
      <c r="B98" s="94"/>
      <c r="C98" s="87"/>
      <c r="D98" s="93"/>
      <c r="E98" s="86"/>
    </row>
    <row r="99" spans="1:5" x14ac:dyDescent="0.25">
      <c r="A99" s="92"/>
      <c r="B99" s="94"/>
      <c r="C99" s="87"/>
      <c r="D99" s="93"/>
      <c r="E99" s="86"/>
    </row>
    <row r="100" spans="1:5" x14ac:dyDescent="0.25">
      <c r="A100" s="92"/>
      <c r="B100" s="94"/>
      <c r="C100" s="87"/>
      <c r="D100" s="93"/>
      <c r="E100" s="86"/>
    </row>
    <row r="101" spans="1:5" x14ac:dyDescent="0.25">
      <c r="A101" s="92"/>
      <c r="B101" s="94"/>
      <c r="C101" s="87"/>
      <c r="D101" s="93"/>
      <c r="E101" s="86"/>
    </row>
    <row r="102" spans="1:5" x14ac:dyDescent="0.25">
      <c r="A102" s="92"/>
      <c r="B102" s="94"/>
      <c r="C102" s="87"/>
      <c r="D102" s="93"/>
      <c r="E102" s="86"/>
    </row>
    <row r="103" spans="1:5" x14ac:dyDescent="0.25">
      <c r="A103" s="92"/>
      <c r="B103" s="94"/>
      <c r="C103" s="87"/>
      <c r="D103" s="93"/>
      <c r="E103" s="86"/>
    </row>
    <row r="104" spans="1:5" x14ac:dyDescent="0.25">
      <c r="A104" s="92"/>
      <c r="B104" s="94"/>
      <c r="C104" s="87"/>
      <c r="D104" s="93"/>
      <c r="E104" s="86"/>
    </row>
    <row r="105" spans="1:5" x14ac:dyDescent="0.25">
      <c r="A105" s="92"/>
      <c r="B105" s="94"/>
      <c r="C105" s="87"/>
      <c r="D105" s="93"/>
      <c r="E105" s="86"/>
    </row>
    <row r="106" spans="1:5" x14ac:dyDescent="0.25">
      <c r="A106" s="92"/>
      <c r="B106" s="94"/>
      <c r="C106" s="87"/>
      <c r="D106" s="93"/>
      <c r="E106" s="86"/>
    </row>
    <row r="107" spans="1:5" x14ac:dyDescent="0.25">
      <c r="A107" s="92"/>
      <c r="B107" s="94"/>
      <c r="C107" s="87"/>
      <c r="D107" s="93"/>
      <c r="E107" s="86"/>
    </row>
    <row r="108" spans="1:5" x14ac:dyDescent="0.25">
      <c r="A108" s="92"/>
      <c r="B108" s="94"/>
      <c r="C108" s="87"/>
      <c r="D108" s="93"/>
      <c r="E108" s="86"/>
    </row>
    <row r="109" spans="1:5" x14ac:dyDescent="0.25">
      <c r="A109" s="92"/>
      <c r="B109" s="94"/>
      <c r="C109" s="87"/>
      <c r="D109" s="93"/>
      <c r="E109" s="86"/>
    </row>
    <row r="110" spans="1:5" x14ac:dyDescent="0.25">
      <c r="A110" s="92"/>
      <c r="B110" s="94"/>
      <c r="C110" s="87"/>
      <c r="D110" s="93"/>
      <c r="E110" s="86"/>
    </row>
    <row r="111" spans="1:5" x14ac:dyDescent="0.25">
      <c r="A111" s="92"/>
      <c r="B111" s="94"/>
      <c r="C111" s="87"/>
      <c r="D111" s="93"/>
      <c r="E111" s="86"/>
    </row>
    <row r="112" spans="1:5" x14ac:dyDescent="0.25">
      <c r="A112" s="92"/>
      <c r="B112" s="94"/>
      <c r="C112" s="87"/>
      <c r="D112" s="93"/>
      <c r="E112" s="86"/>
    </row>
    <row r="113" spans="1:5" x14ac:dyDescent="0.25">
      <c r="A113" s="92"/>
      <c r="B113" s="94"/>
      <c r="C113" s="87"/>
      <c r="D113" s="93"/>
      <c r="E113" s="86"/>
    </row>
    <row r="114" spans="1:5" x14ac:dyDescent="0.25">
      <c r="A114" s="92"/>
      <c r="B114" s="94"/>
      <c r="C114" s="87"/>
      <c r="D114" s="93"/>
      <c r="E114" s="86"/>
    </row>
    <row r="115" spans="1:5" x14ac:dyDescent="0.25">
      <c r="A115" s="92"/>
      <c r="B115" s="94"/>
      <c r="C115" s="87"/>
      <c r="D115" s="93"/>
      <c r="E115" s="86"/>
    </row>
    <row r="116" spans="1:5" x14ac:dyDescent="0.25">
      <c r="A116" s="92"/>
      <c r="B116" s="94"/>
      <c r="C116" s="87"/>
      <c r="D116" s="93"/>
      <c r="E116" s="86"/>
    </row>
    <row r="117" spans="1:5" x14ac:dyDescent="0.25">
      <c r="A117" s="92"/>
      <c r="B117" s="94"/>
      <c r="C117" s="87"/>
      <c r="D117" s="93"/>
      <c r="E117" s="86"/>
    </row>
    <row r="118" spans="1:5" x14ac:dyDescent="0.25">
      <c r="A118" s="92"/>
      <c r="B118" s="94"/>
      <c r="C118" s="87"/>
      <c r="D118" s="93"/>
      <c r="E118" s="86"/>
    </row>
    <row r="119" spans="1:5" x14ac:dyDescent="0.25">
      <c r="A119" s="92"/>
      <c r="B119" s="94"/>
      <c r="C119" s="87"/>
      <c r="D119" s="93"/>
      <c r="E119" s="86"/>
    </row>
    <row r="120" spans="1:5" x14ac:dyDescent="0.25">
      <c r="A120" s="92"/>
      <c r="B120" s="94"/>
      <c r="C120" s="87"/>
      <c r="D120" s="93"/>
      <c r="E120" s="86"/>
    </row>
    <row r="121" spans="1:5" x14ac:dyDescent="0.25">
      <c r="A121" s="92"/>
      <c r="B121" s="94"/>
      <c r="C121" s="87"/>
      <c r="D121" s="93"/>
      <c r="E121" s="86"/>
    </row>
    <row r="122" spans="1:5" x14ac:dyDescent="0.25">
      <c r="A122" s="92"/>
      <c r="B122" s="94"/>
      <c r="C122" s="87"/>
      <c r="D122" s="93"/>
      <c r="E122" s="86"/>
    </row>
    <row r="123" spans="1:5" x14ac:dyDescent="0.25">
      <c r="A123" s="92"/>
      <c r="B123" s="94"/>
      <c r="C123" s="87"/>
      <c r="D123" s="93"/>
      <c r="E123" s="86"/>
    </row>
    <row r="124" spans="1:5" x14ac:dyDescent="0.25">
      <c r="A124" s="92"/>
      <c r="B124" s="94"/>
      <c r="C124" s="87"/>
      <c r="D124" s="93"/>
      <c r="E124" s="86"/>
    </row>
    <row r="125" spans="1:5" x14ac:dyDescent="0.25">
      <c r="A125" s="92"/>
      <c r="B125" s="94"/>
      <c r="C125" s="87"/>
      <c r="D125" s="93"/>
      <c r="E125" s="86"/>
    </row>
    <row r="126" spans="1:5" x14ac:dyDescent="0.25">
      <c r="A126" s="92"/>
      <c r="B126" s="94"/>
      <c r="C126" s="87"/>
      <c r="D126" s="93"/>
      <c r="E126" s="86"/>
    </row>
    <row r="127" spans="1:5" x14ac:dyDescent="0.25">
      <c r="A127" s="92"/>
      <c r="B127" s="94"/>
      <c r="C127" s="87"/>
      <c r="D127" s="93"/>
      <c r="E127" s="86"/>
    </row>
    <row r="128" spans="1:5" x14ac:dyDescent="0.25">
      <c r="A128" s="92"/>
      <c r="B128" s="94"/>
      <c r="C128" s="87"/>
      <c r="D128" s="93"/>
      <c r="E128" s="86"/>
    </row>
    <row r="129" spans="1:5" x14ac:dyDescent="0.25">
      <c r="A129" s="92"/>
      <c r="B129" s="94"/>
      <c r="C129" s="87"/>
      <c r="D129" s="93"/>
      <c r="E129" s="86"/>
    </row>
    <row r="130" spans="1:5" x14ac:dyDescent="0.25">
      <c r="A130" s="92"/>
      <c r="B130" s="94"/>
      <c r="C130" s="87"/>
      <c r="D130" s="93"/>
      <c r="E130" s="86"/>
    </row>
    <row r="131" spans="1:5" x14ac:dyDescent="0.25">
      <c r="A131" s="92"/>
      <c r="B131" s="94"/>
      <c r="C131" s="87"/>
      <c r="D131" s="93"/>
      <c r="E131" s="86"/>
    </row>
    <row r="132" spans="1:5" x14ac:dyDescent="0.25">
      <c r="A132" s="92"/>
      <c r="B132" s="94"/>
      <c r="C132" s="87"/>
      <c r="D132" s="93"/>
      <c r="E132" s="86"/>
    </row>
    <row r="133" spans="1:5" x14ac:dyDescent="0.25">
      <c r="A133" s="92"/>
      <c r="B133" s="94"/>
      <c r="C133" s="87"/>
      <c r="D133" s="93"/>
      <c r="E133" s="86"/>
    </row>
    <row r="134" spans="1:5" x14ac:dyDescent="0.25">
      <c r="A134" s="92"/>
      <c r="B134" s="94"/>
      <c r="C134" s="87"/>
      <c r="D134" s="93"/>
      <c r="E134" s="86"/>
    </row>
    <row r="135" spans="1:5" x14ac:dyDescent="0.25">
      <c r="A135" s="92"/>
      <c r="B135" s="94"/>
      <c r="C135" s="87"/>
      <c r="D135" s="93"/>
      <c r="E135" s="86"/>
    </row>
    <row r="136" spans="1:5" x14ac:dyDescent="0.25">
      <c r="A136" s="92"/>
      <c r="B136" s="94"/>
      <c r="C136" s="87"/>
      <c r="D136" s="93"/>
      <c r="E136" s="86"/>
    </row>
    <row r="137" spans="1:5" x14ac:dyDescent="0.25">
      <c r="A137" s="92"/>
      <c r="B137" s="94"/>
      <c r="C137" s="87"/>
      <c r="D137" s="93"/>
      <c r="E137" s="86"/>
    </row>
    <row r="138" spans="1:5" x14ac:dyDescent="0.25">
      <c r="A138" s="92"/>
      <c r="B138" s="94"/>
      <c r="C138" s="87"/>
      <c r="D138" s="93"/>
      <c r="E138" s="86"/>
    </row>
    <row r="139" spans="1:5" x14ac:dyDescent="0.25">
      <c r="A139" s="92"/>
      <c r="B139" s="94"/>
      <c r="C139" s="87"/>
      <c r="D139" s="93"/>
      <c r="E139" s="86"/>
    </row>
    <row r="140" spans="1:5" x14ac:dyDescent="0.25">
      <c r="A140" s="92"/>
      <c r="B140" s="94"/>
      <c r="C140" s="87"/>
      <c r="D140" s="93"/>
      <c r="E140" s="86"/>
    </row>
    <row r="141" spans="1:5" x14ac:dyDescent="0.25">
      <c r="A141" s="92"/>
      <c r="B141" s="94"/>
      <c r="C141" s="87"/>
      <c r="D141" s="93"/>
      <c r="E141" s="86"/>
    </row>
    <row r="142" spans="1:5" x14ac:dyDescent="0.25">
      <c r="A142" s="92"/>
      <c r="B142" s="94"/>
      <c r="C142" s="87"/>
      <c r="D142" s="93"/>
      <c r="E142" s="86"/>
    </row>
    <row r="143" spans="1:5" x14ac:dyDescent="0.25">
      <c r="A143" s="92"/>
      <c r="B143" s="94"/>
      <c r="C143" s="87"/>
      <c r="D143" s="93"/>
      <c r="E143" s="86"/>
    </row>
    <row r="144" spans="1:5" x14ac:dyDescent="0.25">
      <c r="A144" s="92"/>
      <c r="B144" s="94"/>
      <c r="C144" s="87"/>
      <c r="D144" s="93"/>
      <c r="E144" s="86"/>
    </row>
    <row r="145" spans="1:5" x14ac:dyDescent="0.25">
      <c r="A145" s="92"/>
      <c r="B145" s="94"/>
      <c r="C145" s="87"/>
      <c r="D145" s="93"/>
      <c r="E145" s="86"/>
    </row>
    <row r="146" spans="1:5" x14ac:dyDescent="0.25">
      <c r="A146" s="92"/>
      <c r="B146" s="94"/>
      <c r="C146" s="87"/>
      <c r="D146" s="93"/>
      <c r="E146" s="86"/>
    </row>
    <row r="147" spans="1:5" x14ac:dyDescent="0.25">
      <c r="A147" s="92"/>
      <c r="B147" s="94"/>
      <c r="C147" s="87"/>
      <c r="D147" s="93"/>
      <c r="E147" s="86"/>
    </row>
    <row r="148" spans="1:5" x14ac:dyDescent="0.25">
      <c r="A148" s="92"/>
      <c r="B148" s="94"/>
      <c r="C148" s="87"/>
      <c r="D148" s="93"/>
      <c r="E148" s="86"/>
    </row>
    <row r="149" spans="1:5" x14ac:dyDescent="0.25">
      <c r="A149" s="92"/>
      <c r="B149" s="94"/>
      <c r="C149" s="87"/>
      <c r="D149" s="93"/>
      <c r="E149" s="86"/>
    </row>
    <row r="150" spans="1:5" x14ac:dyDescent="0.25">
      <c r="A150" s="92"/>
      <c r="B150" s="94"/>
      <c r="C150" s="87"/>
      <c r="D150" s="93"/>
      <c r="E150" s="86"/>
    </row>
    <row r="151" spans="1:5" x14ac:dyDescent="0.25">
      <c r="A151" s="92"/>
      <c r="B151" s="94"/>
      <c r="C151" s="87"/>
      <c r="D151" s="93"/>
      <c r="E151" s="86"/>
    </row>
    <row r="152" spans="1:5" x14ac:dyDescent="0.25">
      <c r="A152" s="92"/>
      <c r="B152" s="94"/>
      <c r="C152" s="87"/>
      <c r="D152" s="93"/>
      <c r="E152" s="86"/>
    </row>
    <row r="153" spans="1:5" x14ac:dyDescent="0.25">
      <c r="A153" s="92"/>
      <c r="B153" s="94"/>
      <c r="C153" s="87"/>
      <c r="D153" s="93"/>
      <c r="E153" s="86"/>
    </row>
    <row r="154" spans="1:5" x14ac:dyDescent="0.25">
      <c r="A154" s="92"/>
      <c r="B154" s="94"/>
      <c r="C154" s="87"/>
      <c r="D154" s="93"/>
      <c r="E154" s="86"/>
    </row>
    <row r="155" spans="1:5" x14ac:dyDescent="0.25">
      <c r="A155" s="92"/>
      <c r="B155" s="94"/>
      <c r="C155" s="87"/>
      <c r="D155" s="93"/>
      <c r="E155" s="86"/>
    </row>
    <row r="156" spans="1:5" x14ac:dyDescent="0.25">
      <c r="A156" s="92"/>
      <c r="B156" s="94"/>
      <c r="C156" s="87"/>
      <c r="D156" s="93"/>
      <c r="E156" s="86"/>
    </row>
    <row r="157" spans="1:5" x14ac:dyDescent="0.25">
      <c r="A157" s="92"/>
      <c r="B157" s="94"/>
      <c r="C157" s="87"/>
      <c r="D157" s="93"/>
      <c r="E157" s="86"/>
    </row>
    <row r="158" spans="1:5" x14ac:dyDescent="0.25">
      <c r="A158" s="92"/>
      <c r="B158" s="94"/>
      <c r="C158" s="87"/>
      <c r="D158" s="93"/>
      <c r="E158" s="86"/>
    </row>
    <row r="159" spans="1:5" x14ac:dyDescent="0.25">
      <c r="A159" s="92"/>
      <c r="B159" s="94"/>
      <c r="C159" s="87"/>
      <c r="D159" s="93"/>
      <c r="E159" s="86"/>
    </row>
    <row r="160" spans="1:5" x14ac:dyDescent="0.25">
      <c r="A160" s="92"/>
      <c r="B160" s="94"/>
      <c r="C160" s="87"/>
      <c r="D160" s="93"/>
      <c r="E160" s="86"/>
    </row>
    <row r="161" spans="1:5" x14ac:dyDescent="0.25">
      <c r="A161" s="92"/>
      <c r="B161" s="94"/>
      <c r="C161" s="87"/>
      <c r="D161" s="93"/>
      <c r="E161" s="86"/>
    </row>
    <row r="162" spans="1:5" x14ac:dyDescent="0.25">
      <c r="A162" s="92"/>
      <c r="B162" s="94"/>
      <c r="C162" s="87"/>
      <c r="D162" s="93"/>
      <c r="E162" s="86"/>
    </row>
    <row r="163" spans="1:5" x14ac:dyDescent="0.25">
      <c r="A163" s="92"/>
      <c r="B163" s="94"/>
      <c r="C163" s="87"/>
      <c r="D163" s="93"/>
      <c r="E163" s="86"/>
    </row>
    <row r="164" spans="1:5" x14ac:dyDescent="0.25">
      <c r="A164" s="92"/>
      <c r="B164" s="94"/>
      <c r="C164" s="87"/>
      <c r="D164" s="93"/>
      <c r="E164" s="86"/>
    </row>
    <row r="165" spans="1:5" x14ac:dyDescent="0.25">
      <c r="A165" s="92"/>
      <c r="B165" s="94"/>
      <c r="C165" s="87"/>
      <c r="D165" s="93"/>
      <c r="E165" s="86"/>
    </row>
    <row r="166" spans="1:5" x14ac:dyDescent="0.25">
      <c r="A166" s="92"/>
      <c r="B166" s="94"/>
      <c r="C166" s="87"/>
      <c r="D166" s="93"/>
      <c r="E166" s="86"/>
    </row>
    <row r="167" spans="1:5" x14ac:dyDescent="0.25">
      <c r="A167" s="92"/>
      <c r="B167" s="94"/>
      <c r="C167" s="87"/>
      <c r="D167" s="93"/>
      <c r="E167" s="86"/>
    </row>
    <row r="168" spans="1:5" x14ac:dyDescent="0.25">
      <c r="A168" s="92"/>
      <c r="B168" s="94"/>
      <c r="C168" s="87"/>
      <c r="D168" s="93"/>
      <c r="E168" s="86"/>
    </row>
    <row r="169" spans="1:5" x14ac:dyDescent="0.25">
      <c r="A169" s="92"/>
      <c r="B169" s="94"/>
      <c r="C169" s="87"/>
      <c r="D169" s="93"/>
      <c r="E169" s="86"/>
    </row>
    <row r="170" spans="1:5" x14ac:dyDescent="0.25">
      <c r="A170" s="92"/>
      <c r="B170" s="94"/>
      <c r="C170" s="87"/>
      <c r="D170" s="93"/>
      <c r="E170" s="86"/>
    </row>
    <row r="171" spans="1:5" x14ac:dyDescent="0.25">
      <c r="A171" s="92"/>
      <c r="B171" s="94"/>
      <c r="C171" s="87"/>
      <c r="D171" s="93"/>
      <c r="E171" s="86"/>
    </row>
    <row r="172" spans="1:5" x14ac:dyDescent="0.25">
      <c r="A172" s="92"/>
      <c r="B172" s="94"/>
      <c r="C172" s="87"/>
      <c r="D172" s="93"/>
      <c r="E172" s="86"/>
    </row>
    <row r="173" spans="1:5" x14ac:dyDescent="0.25">
      <c r="A173" s="92"/>
      <c r="B173" s="94"/>
      <c r="C173" s="87"/>
      <c r="D173" s="93"/>
      <c r="E173" s="86"/>
    </row>
    <row r="174" spans="1:5" x14ac:dyDescent="0.25">
      <c r="A174" s="92"/>
      <c r="B174" s="94"/>
      <c r="C174" s="87"/>
      <c r="D174" s="93"/>
      <c r="E174" s="86"/>
    </row>
    <row r="175" spans="1:5" x14ac:dyDescent="0.25">
      <c r="A175" s="92"/>
      <c r="B175" s="94"/>
      <c r="C175" s="87"/>
      <c r="D175" s="93"/>
      <c r="E175" s="86"/>
    </row>
    <row r="176" spans="1:5" x14ac:dyDescent="0.25">
      <c r="A176" s="92"/>
      <c r="B176" s="94"/>
      <c r="C176" s="87"/>
      <c r="D176" s="93"/>
      <c r="E176" s="86"/>
    </row>
    <row r="177" spans="1:5" x14ac:dyDescent="0.25">
      <c r="A177" s="92"/>
      <c r="B177" s="94"/>
      <c r="C177" s="87"/>
      <c r="D177" s="93"/>
      <c r="E177" s="86"/>
    </row>
    <row r="178" spans="1:5" x14ac:dyDescent="0.25">
      <c r="A178" s="92"/>
      <c r="B178" s="94"/>
      <c r="C178" s="87"/>
      <c r="D178" s="93"/>
      <c r="E178" s="86"/>
    </row>
    <row r="179" spans="1:5" x14ac:dyDescent="0.25">
      <c r="A179" s="92"/>
      <c r="B179" s="94"/>
      <c r="C179" s="87"/>
      <c r="D179" s="93"/>
      <c r="E179" s="86"/>
    </row>
    <row r="180" spans="1:5" x14ac:dyDescent="0.25">
      <c r="A180" s="92"/>
      <c r="B180" s="94"/>
      <c r="C180" s="87"/>
      <c r="D180" s="93"/>
      <c r="E180" s="86"/>
    </row>
    <row r="181" spans="1:5" x14ac:dyDescent="0.25">
      <c r="A181" s="92"/>
      <c r="B181" s="94"/>
      <c r="C181" s="87"/>
      <c r="D181" s="93"/>
      <c r="E181" s="86"/>
    </row>
    <row r="182" spans="1:5" x14ac:dyDescent="0.25">
      <c r="A182" s="92"/>
      <c r="B182" s="94"/>
      <c r="C182" s="87"/>
      <c r="D182" s="93"/>
      <c r="E182" s="86"/>
    </row>
    <row r="183" spans="1:5" x14ac:dyDescent="0.25">
      <c r="A183" s="92"/>
      <c r="B183" s="94"/>
      <c r="C183" s="87"/>
      <c r="D183" s="93"/>
      <c r="E183" s="86"/>
    </row>
    <row r="184" spans="1:5" x14ac:dyDescent="0.25">
      <c r="A184" s="92"/>
      <c r="B184" s="94"/>
      <c r="C184" s="87"/>
      <c r="D184" s="93"/>
      <c r="E184" s="86"/>
    </row>
    <row r="185" spans="1:5" x14ac:dyDescent="0.25">
      <c r="A185" s="92"/>
      <c r="B185" s="94"/>
      <c r="C185" s="87"/>
      <c r="D185" s="93"/>
      <c r="E185" s="86"/>
    </row>
    <row r="186" spans="1:5" x14ac:dyDescent="0.25">
      <c r="A186" s="92"/>
      <c r="B186" s="94"/>
      <c r="C186" s="87"/>
      <c r="D186" s="93"/>
      <c r="E186" s="86"/>
    </row>
    <row r="187" spans="1:5" x14ac:dyDescent="0.25">
      <c r="A187" s="92"/>
      <c r="B187" s="94"/>
      <c r="C187" s="87"/>
      <c r="D187" s="93"/>
      <c r="E187" s="86"/>
    </row>
    <row r="188" spans="1:5" x14ac:dyDescent="0.25">
      <c r="A188" s="92"/>
      <c r="B188" s="94"/>
      <c r="C188" s="87"/>
      <c r="D188" s="93"/>
      <c r="E188" s="86"/>
    </row>
    <row r="189" spans="1:5" x14ac:dyDescent="0.25">
      <c r="A189" s="92"/>
      <c r="B189" s="94"/>
      <c r="C189" s="87"/>
      <c r="D189" s="93"/>
      <c r="E189" s="86"/>
    </row>
    <row r="190" spans="1:5" x14ac:dyDescent="0.25">
      <c r="A190" s="92"/>
      <c r="B190" s="94"/>
      <c r="C190" s="87"/>
      <c r="D190" s="93"/>
      <c r="E190" s="86"/>
    </row>
    <row r="191" spans="1:5" x14ac:dyDescent="0.25">
      <c r="A191" s="92"/>
      <c r="B191" s="94"/>
      <c r="C191" s="87"/>
      <c r="D191" s="93"/>
      <c r="E191" s="86"/>
    </row>
    <row r="192" spans="1:5" x14ac:dyDescent="0.25">
      <c r="A192" s="92"/>
      <c r="B192" s="94"/>
      <c r="C192" s="87"/>
      <c r="D192" s="93"/>
      <c r="E192" s="86"/>
    </row>
    <row r="193" spans="1:5" x14ac:dyDescent="0.25">
      <c r="A193" s="92"/>
      <c r="B193" s="94"/>
      <c r="C193" s="87"/>
      <c r="D193" s="93"/>
      <c r="E193" s="86"/>
    </row>
    <row r="194" spans="1:5" x14ac:dyDescent="0.25">
      <c r="A194" s="92"/>
      <c r="B194" s="94"/>
      <c r="C194" s="87"/>
      <c r="D194" s="93"/>
      <c r="E194" s="86"/>
    </row>
    <row r="195" spans="1:5" x14ac:dyDescent="0.25">
      <c r="A195" s="92"/>
      <c r="B195" s="94"/>
      <c r="C195" s="87"/>
      <c r="D195" s="93"/>
      <c r="E195" s="86"/>
    </row>
    <row r="196" spans="1:5" x14ac:dyDescent="0.25">
      <c r="A196" s="92"/>
      <c r="B196" s="94"/>
      <c r="C196" s="87"/>
      <c r="D196" s="93"/>
      <c r="E196" s="86"/>
    </row>
    <row r="197" spans="1:5" x14ac:dyDescent="0.25">
      <c r="A197" s="92"/>
      <c r="B197" s="94"/>
      <c r="C197" s="87"/>
      <c r="D197" s="93"/>
      <c r="E197" s="86"/>
    </row>
    <row r="198" spans="1:5" x14ac:dyDescent="0.25">
      <c r="A198" s="92"/>
      <c r="B198" s="94"/>
      <c r="C198" s="87"/>
      <c r="D198" s="93"/>
      <c r="E198" s="86"/>
    </row>
    <row r="199" spans="1:5" x14ac:dyDescent="0.25">
      <c r="A199" s="92"/>
      <c r="B199" s="94"/>
      <c r="C199" s="87"/>
      <c r="D199" s="93"/>
      <c r="E199" s="86"/>
    </row>
    <row r="200" spans="1:5" x14ac:dyDescent="0.25">
      <c r="A200" s="92"/>
      <c r="B200" s="94"/>
      <c r="C200" s="87"/>
      <c r="D200" s="93"/>
      <c r="E200" s="86"/>
    </row>
    <row r="201" spans="1:5" x14ac:dyDescent="0.25">
      <c r="A201" s="92"/>
      <c r="B201" s="94"/>
      <c r="C201" s="87"/>
      <c r="D201" s="93"/>
      <c r="E201" s="86"/>
    </row>
    <row r="202" spans="1:5" x14ac:dyDescent="0.25">
      <c r="A202" s="92"/>
      <c r="B202" s="94"/>
      <c r="C202" s="87"/>
      <c r="D202" s="93"/>
      <c r="E202" s="86"/>
    </row>
    <row r="203" spans="1:5" x14ac:dyDescent="0.25">
      <c r="A203" s="92"/>
      <c r="B203" s="94"/>
      <c r="C203" s="87"/>
      <c r="D203" s="93"/>
      <c r="E203" s="86"/>
    </row>
    <row r="204" spans="1:5" x14ac:dyDescent="0.25">
      <c r="A204" s="92"/>
      <c r="B204" s="94"/>
      <c r="C204" s="87"/>
      <c r="D204" s="93"/>
      <c r="E204" s="86"/>
    </row>
    <row r="205" spans="1:5" x14ac:dyDescent="0.25">
      <c r="A205" s="92"/>
      <c r="B205" s="94"/>
      <c r="C205" s="87"/>
      <c r="D205" s="93"/>
      <c r="E205" s="86"/>
    </row>
    <row r="206" spans="1:5" x14ac:dyDescent="0.25">
      <c r="A206" s="92"/>
      <c r="B206" s="94"/>
      <c r="C206" s="87"/>
      <c r="D206" s="93"/>
      <c r="E206" s="86"/>
    </row>
    <row r="207" spans="1:5" x14ac:dyDescent="0.25">
      <c r="A207" s="92"/>
      <c r="B207" s="94"/>
      <c r="C207" s="87"/>
      <c r="D207" s="93"/>
      <c r="E207" s="86"/>
    </row>
    <row r="208" spans="1:5" x14ac:dyDescent="0.25">
      <c r="A208" s="92"/>
      <c r="B208" s="94"/>
      <c r="C208" s="87"/>
      <c r="D208" s="93"/>
      <c r="E208" s="86"/>
    </row>
    <row r="209" spans="1:5" x14ac:dyDescent="0.25">
      <c r="A209" s="92"/>
      <c r="B209" s="94"/>
      <c r="C209" s="87"/>
      <c r="D209" s="93"/>
      <c r="E209" s="86"/>
    </row>
    <row r="210" spans="1:5" x14ac:dyDescent="0.25">
      <c r="A210" s="92"/>
      <c r="B210" s="94"/>
      <c r="C210" s="87"/>
      <c r="D210" s="93"/>
      <c r="E210" s="86"/>
    </row>
    <row r="211" spans="1:5" x14ac:dyDescent="0.25">
      <c r="A211" s="92"/>
      <c r="B211" s="94"/>
      <c r="C211" s="87"/>
      <c r="D211" s="93"/>
      <c r="E211" s="86"/>
    </row>
    <row r="212" spans="1:5" x14ac:dyDescent="0.25">
      <c r="A212" s="92"/>
      <c r="B212" s="94"/>
      <c r="C212" s="87"/>
      <c r="D212" s="93"/>
      <c r="E212" s="86"/>
    </row>
    <row r="213" spans="1:5" x14ac:dyDescent="0.25">
      <c r="A213" s="92"/>
      <c r="B213" s="94"/>
      <c r="C213" s="87"/>
      <c r="D213" s="93"/>
      <c r="E213" s="86"/>
    </row>
    <row r="214" spans="1:5" x14ac:dyDescent="0.25">
      <c r="A214" s="92"/>
      <c r="B214" s="94"/>
      <c r="C214" s="87"/>
      <c r="D214" s="93"/>
      <c r="E214" s="86"/>
    </row>
    <row r="215" spans="1:5" x14ac:dyDescent="0.25">
      <c r="A215" s="92"/>
      <c r="B215" s="94"/>
      <c r="C215" s="87"/>
      <c r="D215" s="93"/>
      <c r="E215" s="86"/>
    </row>
    <row r="216" spans="1:5" x14ac:dyDescent="0.25">
      <c r="A216" s="92"/>
      <c r="B216" s="94"/>
      <c r="C216" s="87"/>
      <c r="D216" s="93"/>
      <c r="E216" s="86"/>
    </row>
    <row r="217" spans="1:5" x14ac:dyDescent="0.25">
      <c r="A217" s="92"/>
      <c r="B217" s="94"/>
      <c r="C217" s="87"/>
      <c r="D217" s="93"/>
      <c r="E217" s="86"/>
    </row>
    <row r="218" spans="1:5" x14ac:dyDescent="0.25">
      <c r="A218" s="92"/>
      <c r="B218" s="94"/>
      <c r="C218" s="87"/>
      <c r="D218" s="93"/>
      <c r="E218" s="86"/>
    </row>
    <row r="219" spans="1:5" x14ac:dyDescent="0.25">
      <c r="A219" s="92"/>
      <c r="B219" s="94"/>
      <c r="C219" s="87"/>
      <c r="D219" s="93"/>
      <c r="E219" s="86"/>
    </row>
    <row r="220" spans="1:5" x14ac:dyDescent="0.25">
      <c r="A220" s="92"/>
      <c r="B220" s="94"/>
      <c r="C220" s="87"/>
      <c r="D220" s="93"/>
      <c r="E220" s="86"/>
    </row>
    <row r="221" spans="1:5" x14ac:dyDescent="0.25">
      <c r="A221" s="92"/>
      <c r="B221" s="94"/>
      <c r="C221" s="87"/>
      <c r="D221" s="93"/>
      <c r="E221" s="86"/>
    </row>
    <row r="222" spans="1:5" x14ac:dyDescent="0.25">
      <c r="A222" s="92"/>
      <c r="B222" s="94"/>
      <c r="C222" s="87"/>
      <c r="D222" s="93"/>
      <c r="E222" s="86"/>
    </row>
    <row r="223" spans="1:5" x14ac:dyDescent="0.25">
      <c r="A223" s="92"/>
      <c r="B223" s="94"/>
      <c r="C223" s="87"/>
      <c r="D223" s="93"/>
      <c r="E223" s="86"/>
    </row>
    <row r="224" spans="1:5" x14ac:dyDescent="0.25">
      <c r="A224" s="92"/>
      <c r="B224" s="94"/>
      <c r="C224" s="87"/>
      <c r="D224" s="93"/>
      <c r="E224" s="86"/>
    </row>
    <row r="225" spans="1:5" x14ac:dyDescent="0.25">
      <c r="A225" s="92"/>
      <c r="B225" s="94"/>
      <c r="C225" s="87"/>
      <c r="D225" s="93"/>
      <c r="E225" s="86"/>
    </row>
    <row r="226" spans="1:5" x14ac:dyDescent="0.25">
      <c r="A226" s="92"/>
      <c r="B226" s="94"/>
      <c r="C226" s="87"/>
      <c r="D226" s="93"/>
      <c r="E226" s="86"/>
    </row>
    <row r="227" spans="1:5" x14ac:dyDescent="0.25">
      <c r="A227" s="92"/>
      <c r="B227" s="94"/>
      <c r="C227" s="87"/>
      <c r="D227" s="93"/>
      <c r="E227" s="86"/>
    </row>
    <row r="228" spans="1:5" x14ac:dyDescent="0.25">
      <c r="A228" s="92"/>
      <c r="B228" s="94"/>
      <c r="C228" s="87"/>
      <c r="D228" s="93"/>
      <c r="E228" s="86"/>
    </row>
    <row r="229" spans="1:5" x14ac:dyDescent="0.25">
      <c r="A229" s="92"/>
      <c r="B229" s="94"/>
      <c r="C229" s="87"/>
      <c r="D229" s="93"/>
      <c r="E229" s="86"/>
    </row>
    <row r="230" spans="1:5" x14ac:dyDescent="0.25">
      <c r="A230" s="92"/>
      <c r="B230" s="94"/>
      <c r="C230" s="87"/>
      <c r="D230" s="93"/>
      <c r="E230" s="86"/>
    </row>
    <row r="231" spans="1:5" x14ac:dyDescent="0.25">
      <c r="A231" s="92"/>
      <c r="B231" s="94"/>
      <c r="C231" s="87"/>
      <c r="D231" s="93"/>
      <c r="E231" s="86"/>
    </row>
    <row r="232" spans="1:5" x14ac:dyDescent="0.25">
      <c r="A232" s="92"/>
      <c r="B232" s="94"/>
      <c r="C232" s="87"/>
      <c r="D232" s="93"/>
      <c r="E232" s="86"/>
    </row>
    <row r="233" spans="1:5" x14ac:dyDescent="0.25">
      <c r="A233" s="92"/>
      <c r="B233" s="94"/>
      <c r="C233" s="87"/>
      <c r="D233" s="93"/>
      <c r="E233" s="86"/>
    </row>
    <row r="234" spans="1:5" x14ac:dyDescent="0.25">
      <c r="A234" s="92"/>
      <c r="B234" s="94"/>
      <c r="C234" s="87"/>
      <c r="D234" s="93"/>
      <c r="E234" s="86"/>
    </row>
    <row r="235" spans="1:5" x14ac:dyDescent="0.25">
      <c r="A235" s="92"/>
      <c r="B235" s="94"/>
      <c r="C235" s="87"/>
      <c r="D235" s="93"/>
      <c r="E235" s="86"/>
    </row>
    <row r="236" spans="1:5" x14ac:dyDescent="0.25">
      <c r="A236" s="92"/>
      <c r="B236" s="94"/>
      <c r="C236" s="87"/>
      <c r="D236" s="93"/>
      <c r="E236" s="86"/>
    </row>
    <row r="237" spans="1:5" x14ac:dyDescent="0.25">
      <c r="A237" s="92"/>
      <c r="B237" s="94"/>
      <c r="C237" s="87"/>
      <c r="D237" s="93"/>
      <c r="E237" s="86"/>
    </row>
    <row r="238" spans="1:5" x14ac:dyDescent="0.25">
      <c r="A238" s="92"/>
      <c r="B238" s="94"/>
      <c r="C238" s="87"/>
      <c r="D238" s="93"/>
      <c r="E238" s="86"/>
    </row>
    <row r="239" spans="1:5" x14ac:dyDescent="0.25">
      <c r="A239" s="92"/>
      <c r="B239" s="94"/>
      <c r="C239" s="87"/>
      <c r="D239" s="93"/>
      <c r="E239" s="86"/>
    </row>
    <row r="240" spans="1:5" x14ac:dyDescent="0.25">
      <c r="A240" s="92"/>
      <c r="B240" s="94"/>
      <c r="C240" s="87"/>
      <c r="D240" s="93"/>
      <c r="E240" s="86"/>
    </row>
    <row r="241" spans="1:5" x14ac:dyDescent="0.25">
      <c r="A241" s="92"/>
      <c r="B241" s="94"/>
      <c r="C241" s="87"/>
      <c r="D241" s="93"/>
      <c r="E241" s="86"/>
    </row>
    <row r="242" spans="1:5" x14ac:dyDescent="0.25">
      <c r="A242" s="92"/>
      <c r="B242" s="94"/>
      <c r="C242" s="87"/>
      <c r="D242" s="93"/>
      <c r="E242" s="86"/>
    </row>
    <row r="243" spans="1:5" x14ac:dyDescent="0.25">
      <c r="A243" s="92"/>
      <c r="B243" s="94"/>
      <c r="C243" s="87"/>
      <c r="D243" s="93"/>
      <c r="E243" s="86"/>
    </row>
    <row r="244" spans="1:5" x14ac:dyDescent="0.25">
      <c r="A244" s="92"/>
      <c r="B244" s="94"/>
      <c r="C244" s="87"/>
      <c r="D244" s="93"/>
      <c r="E244" s="86"/>
    </row>
    <row r="245" spans="1:5" x14ac:dyDescent="0.25">
      <c r="A245" s="92"/>
      <c r="B245" s="94"/>
      <c r="C245" s="87"/>
      <c r="D245" s="93"/>
      <c r="E245" s="86"/>
    </row>
    <row r="246" spans="1:5" x14ac:dyDescent="0.25">
      <c r="A246" s="92"/>
      <c r="B246" s="94"/>
      <c r="C246" s="87"/>
      <c r="D246" s="93"/>
      <c r="E246" s="86"/>
    </row>
    <row r="247" spans="1:5" x14ac:dyDescent="0.25">
      <c r="A247" s="92"/>
      <c r="B247" s="94"/>
      <c r="C247" s="87"/>
      <c r="D247" s="93"/>
      <c r="E247" s="86"/>
    </row>
    <row r="248" spans="1:5" x14ac:dyDescent="0.25">
      <c r="A248" s="92"/>
      <c r="B248" s="94"/>
      <c r="C248" s="87"/>
      <c r="D248" s="93"/>
      <c r="E248" s="86"/>
    </row>
    <row r="249" spans="1:5" x14ac:dyDescent="0.25">
      <c r="A249" s="92"/>
      <c r="B249" s="94"/>
      <c r="C249" s="87"/>
      <c r="D249" s="93"/>
      <c r="E249" s="86"/>
    </row>
    <row r="250" spans="1:5" x14ac:dyDescent="0.25">
      <c r="A250" s="92"/>
      <c r="B250" s="94"/>
      <c r="C250" s="87"/>
      <c r="D250" s="93"/>
      <c r="E250" s="86"/>
    </row>
    <row r="251" spans="1:5" x14ac:dyDescent="0.25">
      <c r="A251" s="92"/>
      <c r="B251" s="94"/>
      <c r="C251" s="87"/>
      <c r="D251" s="93"/>
      <c r="E251" s="86"/>
    </row>
    <row r="252" spans="1:5" x14ac:dyDescent="0.25">
      <c r="A252" s="92"/>
      <c r="B252" s="94"/>
      <c r="C252" s="87"/>
      <c r="D252" s="93"/>
      <c r="E252" s="86"/>
    </row>
    <row r="253" spans="1:5" x14ac:dyDescent="0.25">
      <c r="A253" s="92"/>
      <c r="B253" s="94"/>
      <c r="C253" s="87"/>
      <c r="D253" s="93"/>
      <c r="E253" s="86"/>
    </row>
    <row r="254" spans="1:5" x14ac:dyDescent="0.25">
      <c r="A254" s="92"/>
      <c r="B254" s="94"/>
      <c r="C254" s="87"/>
      <c r="D254" s="93"/>
      <c r="E254" s="86"/>
    </row>
    <row r="255" spans="1:5" x14ac:dyDescent="0.25">
      <c r="A255" s="92"/>
      <c r="B255" s="94"/>
      <c r="C255" s="87"/>
      <c r="D255" s="93"/>
      <c r="E255" s="86"/>
    </row>
    <row r="256" spans="1:5" x14ac:dyDescent="0.25">
      <c r="A256" s="92"/>
      <c r="B256" s="94"/>
      <c r="C256" s="87"/>
      <c r="D256" s="93"/>
      <c r="E256" s="86"/>
    </row>
    <row r="257" spans="1:5" x14ac:dyDescent="0.25">
      <c r="A257" s="92"/>
      <c r="B257" s="94"/>
      <c r="C257" s="87"/>
      <c r="D257" s="93"/>
      <c r="E257" s="86"/>
    </row>
    <row r="258" spans="1:5" x14ac:dyDescent="0.25">
      <c r="A258" s="92"/>
      <c r="B258" s="94"/>
      <c r="C258" s="87"/>
      <c r="D258" s="93"/>
      <c r="E258" s="86"/>
    </row>
    <row r="259" spans="1:5" x14ac:dyDescent="0.25">
      <c r="A259" s="92"/>
      <c r="B259" s="94"/>
      <c r="C259" s="87"/>
      <c r="D259" s="93"/>
      <c r="E259" s="86"/>
    </row>
    <row r="260" spans="1:5" x14ac:dyDescent="0.25">
      <c r="A260" s="92"/>
      <c r="B260" s="94"/>
      <c r="C260" s="87"/>
      <c r="D260" s="93"/>
      <c r="E260" s="86"/>
    </row>
    <row r="261" spans="1:5" x14ac:dyDescent="0.25">
      <c r="A261" s="92"/>
      <c r="B261" s="94"/>
      <c r="C261" s="87"/>
      <c r="D261" s="93"/>
      <c r="E261" s="86"/>
    </row>
    <row r="262" spans="1:5" x14ac:dyDescent="0.25">
      <c r="A262" s="92"/>
      <c r="B262" s="94"/>
      <c r="C262" s="87"/>
      <c r="D262" s="93"/>
      <c r="E262" s="86"/>
    </row>
    <row r="263" spans="1:5" x14ac:dyDescent="0.25">
      <c r="A263" s="92"/>
      <c r="B263" s="94"/>
      <c r="C263" s="87"/>
      <c r="D263" s="93"/>
      <c r="E263" s="86"/>
    </row>
    <row r="264" spans="1:5" x14ac:dyDescent="0.25">
      <c r="A264" s="92"/>
      <c r="B264" s="94"/>
      <c r="C264" s="87"/>
      <c r="D264" s="93"/>
      <c r="E264" s="86"/>
    </row>
    <row r="265" spans="1:5" x14ac:dyDescent="0.25">
      <c r="A265" s="92"/>
      <c r="B265" s="94"/>
      <c r="C265" s="87"/>
      <c r="D265" s="93"/>
      <c r="E265" s="86"/>
    </row>
    <row r="266" spans="1:5" x14ac:dyDescent="0.25">
      <c r="A266" s="92"/>
      <c r="B266" s="94"/>
      <c r="C266" s="87"/>
      <c r="D266" s="93"/>
      <c r="E266" s="86"/>
    </row>
    <row r="267" spans="1:5" x14ac:dyDescent="0.25">
      <c r="A267" s="92"/>
      <c r="B267" s="94"/>
      <c r="C267" s="87"/>
      <c r="D267" s="93"/>
      <c r="E267" s="86"/>
    </row>
    <row r="268" spans="1:5" x14ac:dyDescent="0.25">
      <c r="A268" s="92"/>
      <c r="B268" s="94"/>
      <c r="C268" s="87"/>
      <c r="D268" s="93"/>
      <c r="E268" s="86"/>
    </row>
    <row r="269" spans="1:5" x14ac:dyDescent="0.25">
      <c r="A269" s="92"/>
      <c r="B269" s="94"/>
      <c r="C269" s="87"/>
      <c r="D269" s="93"/>
      <c r="E269" s="86"/>
    </row>
    <row r="270" spans="1:5" x14ac:dyDescent="0.25">
      <c r="A270" s="92"/>
      <c r="B270" s="94"/>
      <c r="C270" s="87"/>
      <c r="D270" s="93"/>
      <c r="E270" s="86"/>
    </row>
    <row r="271" spans="1:5" ht="15.75" thickBot="1" x14ac:dyDescent="0.3">
      <c r="A271" s="96"/>
      <c r="B271" s="97"/>
      <c r="C271" s="98"/>
      <c r="D271" s="99"/>
      <c r="E271" s="100"/>
    </row>
    <row r="272" spans="1:5" x14ac:dyDescent="0.25"/>
  </sheetData>
  <mergeCells count="4">
    <mergeCell ref="A1:E1"/>
    <mergeCell ref="A3:E5"/>
    <mergeCell ref="A6:B6"/>
    <mergeCell ref="A7:B7"/>
  </mergeCells>
  <phoneticPr fontId="13" type="noConversion"/>
  <conditionalFormatting sqref="C2">
    <cfRule type="containsBlanks" dxfId="12" priority="3">
      <formula>LEN(TRIM(C2))=0</formula>
    </cfRule>
    <cfRule type="cellIs" dxfId="11" priority="7" operator="equal">
      <formula>"LEA Name"</formula>
    </cfRule>
  </conditionalFormatting>
  <conditionalFormatting sqref="C7">
    <cfRule type="containsBlanks" dxfId="10" priority="6">
      <formula>LEN(TRIM(C7))=0</formula>
    </cfRule>
  </conditionalFormatting>
  <conditionalFormatting sqref="C6">
    <cfRule type="containsBlanks" dxfId="9" priority="4">
      <formula>LEN(TRIM(C6))=0</formula>
    </cfRule>
  </conditionalFormatting>
  <conditionalFormatting sqref="A9:E9">
    <cfRule type="containsBlanks" dxfId="8" priority="2">
      <formula>LEN(TRIM(A9))=0</formula>
    </cfRule>
  </conditionalFormatting>
  <conditionalFormatting sqref="A9:E271">
    <cfRule type="expression" dxfId="7" priority="1">
      <formula>$E9="Yes"</formula>
    </cfRule>
  </conditionalFormatting>
  <dataValidations count="1">
    <dataValidation type="list" allowBlank="1" showInputMessage="1" showErrorMessage="1" sqref="E9:E271" xr:uid="{B5C9EC15-B65D-4D02-9480-6C18B0338579}">
      <formula1>"Yes,No"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031717-ECCF-4FBE-88B3-B797C004CAB3}">
          <x14:formula1>
            <xm:f>'LEA List'!$A:$A</xm:f>
          </x14:formula1>
          <xm:sqref>C2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3C61-2B32-404B-9823-11488CD27345}">
  <sheetPr>
    <tabColor theme="6"/>
  </sheetPr>
  <dimension ref="A1:I271"/>
  <sheetViews>
    <sheetView showGridLines="0" workbookViewId="0">
      <pane xSplit="1" ySplit="7" topLeftCell="B8" activePane="bottomRight" state="frozenSplit"/>
      <selection pane="topRight" activeCell="F1" sqref="F1"/>
      <selection pane="bottomLeft" activeCell="A13" sqref="A13"/>
      <selection pane="bottomRight" activeCell="F26" sqref="F26"/>
    </sheetView>
  </sheetViews>
  <sheetFormatPr defaultRowHeight="12.75" x14ac:dyDescent="0.2"/>
  <cols>
    <col min="1" max="1" width="46.42578125" style="5" customWidth="1"/>
    <col min="2" max="2" width="28.5703125" style="31" customWidth="1"/>
    <col min="3" max="3" width="28.5703125" style="1" customWidth="1"/>
    <col min="4" max="4" width="17.85546875" style="1" customWidth="1"/>
    <col min="5" max="5" width="28.5703125" style="31" customWidth="1"/>
    <col min="6" max="6" width="28.5703125" style="1" customWidth="1"/>
    <col min="7" max="7" width="17.85546875" style="1" customWidth="1"/>
    <col min="8" max="8" width="28.5703125" style="1" customWidth="1"/>
    <col min="9" max="9" width="28.5703125" style="15" customWidth="1"/>
    <col min="10" max="16384" width="9.140625" style="1"/>
  </cols>
  <sheetData>
    <row r="1" spans="1:9" ht="28.5" customHeight="1" thickBot="1" x14ac:dyDescent="0.25">
      <c r="A1" s="166" t="s">
        <v>31</v>
      </c>
      <c r="B1" s="167"/>
      <c r="C1" s="167"/>
      <c r="D1" s="167"/>
      <c r="E1" s="167"/>
      <c r="F1" s="167"/>
      <c r="G1" s="167"/>
      <c r="H1" s="167"/>
      <c r="I1" s="168"/>
    </row>
    <row r="2" spans="1:9" ht="26.25" customHeight="1" thickBot="1" x14ac:dyDescent="0.25">
      <c r="B2" s="139" t="s">
        <v>429</v>
      </c>
      <c r="C2" s="140"/>
      <c r="D2" s="141"/>
      <c r="E2" s="142" t="s">
        <v>13</v>
      </c>
      <c r="F2" s="143"/>
      <c r="G2" s="144"/>
    </row>
    <row r="3" spans="1:9" ht="37.5" customHeight="1" x14ac:dyDescent="0.2">
      <c r="B3" s="145" t="s">
        <v>428</v>
      </c>
      <c r="C3" s="146"/>
      <c r="D3" s="68"/>
      <c r="E3" s="147" t="s">
        <v>14</v>
      </c>
      <c r="F3" s="148"/>
      <c r="G3" s="68"/>
    </row>
    <row r="4" spans="1:9" ht="26.25" customHeight="1" x14ac:dyDescent="0.2">
      <c r="B4" s="149" t="s">
        <v>427</v>
      </c>
      <c r="C4" s="150"/>
      <c r="D4" s="69"/>
      <c r="E4" s="151" t="s">
        <v>22</v>
      </c>
      <c r="F4" s="152"/>
      <c r="G4" s="70"/>
      <c r="H4" s="5"/>
    </row>
    <row r="5" spans="1:9" ht="26.25" customHeight="1" thickBot="1" x14ac:dyDescent="0.25">
      <c r="B5" s="130" t="s">
        <v>426</v>
      </c>
      <c r="C5" s="131"/>
      <c r="D5" s="7" t="e">
        <f>D3/D4</f>
        <v>#DIV/0!</v>
      </c>
      <c r="E5" s="132" t="s">
        <v>424</v>
      </c>
      <c r="F5" s="133"/>
      <c r="G5" s="61" t="e">
        <f>G3/G4</f>
        <v>#DIV/0!</v>
      </c>
    </row>
    <row r="6" spans="1:9" ht="26.25" customHeight="1" thickBot="1" x14ac:dyDescent="0.25">
      <c r="B6" s="134" t="s">
        <v>425</v>
      </c>
      <c r="C6" s="135"/>
      <c r="D6" s="135"/>
      <c r="E6" s="135"/>
      <c r="F6" s="135"/>
      <c r="G6" s="62" t="e">
        <f>IF($D$5&lt;$G$5,$D$5-$G$5,0)</f>
        <v>#DIV/0!</v>
      </c>
      <c r="H6" s="57"/>
    </row>
    <row r="7" spans="1:9" ht="39" thickBot="1" x14ac:dyDescent="0.25">
      <c r="A7" s="41" t="s">
        <v>448</v>
      </c>
      <c r="B7" s="42" t="s">
        <v>430</v>
      </c>
      <c r="C7" s="43" t="s">
        <v>431</v>
      </c>
      <c r="D7" s="44" t="s">
        <v>432</v>
      </c>
      <c r="E7" s="36" t="s">
        <v>15</v>
      </c>
      <c r="F7" s="37" t="s">
        <v>16</v>
      </c>
      <c r="G7" s="58" t="s">
        <v>433</v>
      </c>
      <c r="H7" s="41" t="s">
        <v>18</v>
      </c>
      <c r="I7" s="40" t="s">
        <v>19</v>
      </c>
    </row>
    <row r="8" spans="1:9" x14ac:dyDescent="0.2">
      <c r="A8" s="26" t="str">
        <f>IF('High-Poverty ELEMENTARY'!E9="yes",'High-Poverty ELEMENTARY'!A9,"")</f>
        <v/>
      </c>
      <c r="B8" s="71"/>
      <c r="C8" s="72"/>
      <c r="D8" s="2" t="e">
        <f>B8/C8</f>
        <v>#DIV/0!</v>
      </c>
      <c r="E8" s="78"/>
      <c r="F8" s="79"/>
      <c r="G8" s="2" t="e">
        <f>E8/F8</f>
        <v>#DIV/0!</v>
      </c>
      <c r="H8" s="3" t="e">
        <f>IF(G8&gt;D8,G8-D8,0)</f>
        <v>#DIV/0!</v>
      </c>
      <c r="I8" s="4" t="e">
        <f>IF(H8&lt;0.01,"Yes","No")</f>
        <v>#DIV/0!</v>
      </c>
    </row>
    <row r="9" spans="1:9" x14ac:dyDescent="0.2">
      <c r="A9" s="26" t="str">
        <f>IF('High-Poverty ELEMENTARY'!E10="yes",'High-Poverty ELEMENTARY'!A10,"")</f>
        <v/>
      </c>
      <c r="B9" s="73"/>
      <c r="C9" s="74"/>
      <c r="D9" s="2" t="e">
        <f t="shared" ref="D9:D72" si="0">B9/C9</f>
        <v>#DIV/0!</v>
      </c>
      <c r="E9" s="73"/>
      <c r="F9" s="74"/>
      <c r="G9" s="2" t="e">
        <f t="shared" ref="G9:G72" si="1">E9/F9</f>
        <v>#DIV/0!</v>
      </c>
      <c r="H9" s="3" t="e">
        <f t="shared" ref="H9:H72" si="2">IF(G9&gt;D9,G9-D9,0)</f>
        <v>#DIV/0!</v>
      </c>
      <c r="I9" s="4" t="e">
        <f>IF(H9&lt;0.01,"Yes","No")</f>
        <v>#DIV/0!</v>
      </c>
    </row>
    <row r="10" spans="1:9" x14ac:dyDescent="0.2">
      <c r="A10" s="26" t="str">
        <f>IF('High-Poverty ELEMENTARY'!E11="yes",'High-Poverty ELEMENTARY'!A11,"")</f>
        <v/>
      </c>
      <c r="B10" s="73"/>
      <c r="C10" s="74"/>
      <c r="D10" s="2" t="e">
        <f t="shared" si="0"/>
        <v>#DIV/0!</v>
      </c>
      <c r="E10" s="73"/>
      <c r="F10" s="74"/>
      <c r="G10" s="2" t="e">
        <f t="shared" si="1"/>
        <v>#DIV/0!</v>
      </c>
      <c r="H10" s="3" t="e">
        <f t="shared" si="2"/>
        <v>#DIV/0!</v>
      </c>
      <c r="I10" s="4" t="e">
        <f t="shared" ref="I10:I73" si="3">IF(H10&lt;0.01,"Yes","No")</f>
        <v>#DIV/0!</v>
      </c>
    </row>
    <row r="11" spans="1:9" x14ac:dyDescent="0.2">
      <c r="A11" s="26" t="str">
        <f>IF('High-Poverty ELEMENTARY'!E12="yes",'High-Poverty ELEMENTARY'!A12,"")</f>
        <v/>
      </c>
      <c r="B11" s="73"/>
      <c r="C11" s="74"/>
      <c r="D11" s="2" t="e">
        <f t="shared" si="0"/>
        <v>#DIV/0!</v>
      </c>
      <c r="E11" s="73"/>
      <c r="F11" s="74"/>
      <c r="G11" s="2" t="e">
        <f t="shared" si="1"/>
        <v>#DIV/0!</v>
      </c>
      <c r="H11" s="3" t="e">
        <f t="shared" si="2"/>
        <v>#DIV/0!</v>
      </c>
      <c r="I11" s="4" t="e">
        <f t="shared" si="3"/>
        <v>#DIV/0!</v>
      </c>
    </row>
    <row r="12" spans="1:9" x14ac:dyDescent="0.2">
      <c r="A12" s="26" t="str">
        <f>IF('High-Poverty ELEMENTARY'!E13="yes",'High-Poverty ELEMENTARY'!A13,"")</f>
        <v/>
      </c>
      <c r="B12" s="75"/>
      <c r="C12" s="74"/>
      <c r="D12" s="2" t="e">
        <f t="shared" si="0"/>
        <v>#DIV/0!</v>
      </c>
      <c r="E12" s="75"/>
      <c r="F12" s="74"/>
      <c r="G12" s="2" t="e">
        <f t="shared" si="1"/>
        <v>#DIV/0!</v>
      </c>
      <c r="H12" s="3" t="e">
        <f t="shared" si="2"/>
        <v>#DIV/0!</v>
      </c>
      <c r="I12" s="4" t="e">
        <f t="shared" si="3"/>
        <v>#DIV/0!</v>
      </c>
    </row>
    <row r="13" spans="1:9" x14ac:dyDescent="0.2">
      <c r="A13" s="26" t="str">
        <f>IF('High-Poverty ELEMENTARY'!E14="yes",'High-Poverty ELEMENTARY'!A14,"")</f>
        <v/>
      </c>
      <c r="B13" s="75"/>
      <c r="C13" s="74"/>
      <c r="D13" s="2" t="e">
        <f t="shared" si="0"/>
        <v>#DIV/0!</v>
      </c>
      <c r="E13" s="75"/>
      <c r="F13" s="74"/>
      <c r="G13" s="2" t="e">
        <f t="shared" si="1"/>
        <v>#DIV/0!</v>
      </c>
      <c r="H13" s="3" t="e">
        <f t="shared" si="2"/>
        <v>#DIV/0!</v>
      </c>
      <c r="I13" s="4" t="e">
        <f t="shared" si="3"/>
        <v>#DIV/0!</v>
      </c>
    </row>
    <row r="14" spans="1:9" x14ac:dyDescent="0.2">
      <c r="A14" s="26" t="str">
        <f>IF('High-Poverty ELEMENTARY'!E15="yes",'High-Poverty ELEMENTARY'!A15,"")</f>
        <v/>
      </c>
      <c r="B14" s="75"/>
      <c r="C14" s="74"/>
      <c r="D14" s="2" t="e">
        <f t="shared" si="0"/>
        <v>#DIV/0!</v>
      </c>
      <c r="E14" s="75"/>
      <c r="F14" s="74"/>
      <c r="G14" s="2" t="e">
        <f t="shared" si="1"/>
        <v>#DIV/0!</v>
      </c>
      <c r="H14" s="3" t="e">
        <f t="shared" si="2"/>
        <v>#DIV/0!</v>
      </c>
      <c r="I14" s="4" t="e">
        <f t="shared" si="3"/>
        <v>#DIV/0!</v>
      </c>
    </row>
    <row r="15" spans="1:9" x14ac:dyDescent="0.2">
      <c r="A15" s="26" t="str">
        <f>IF('High-Poverty ELEMENTARY'!E16="yes",'High-Poverty ELEMENTARY'!A16,"")</f>
        <v/>
      </c>
      <c r="B15" s="75"/>
      <c r="C15" s="74"/>
      <c r="D15" s="2" t="e">
        <f t="shared" si="0"/>
        <v>#DIV/0!</v>
      </c>
      <c r="E15" s="75"/>
      <c r="F15" s="74"/>
      <c r="G15" s="2" t="e">
        <f t="shared" si="1"/>
        <v>#DIV/0!</v>
      </c>
      <c r="H15" s="3" t="e">
        <f t="shared" si="2"/>
        <v>#DIV/0!</v>
      </c>
      <c r="I15" s="4" t="e">
        <f t="shared" si="3"/>
        <v>#DIV/0!</v>
      </c>
    </row>
    <row r="16" spans="1:9" x14ac:dyDescent="0.2">
      <c r="A16" s="26" t="str">
        <f>IF('High-Poverty ELEMENTARY'!E17="yes",'High-Poverty ELEMENTARY'!A17,"")</f>
        <v/>
      </c>
      <c r="B16" s="75"/>
      <c r="C16" s="74"/>
      <c r="D16" s="2" t="e">
        <f t="shared" si="0"/>
        <v>#DIV/0!</v>
      </c>
      <c r="E16" s="75"/>
      <c r="F16" s="74"/>
      <c r="G16" s="2" t="e">
        <f t="shared" si="1"/>
        <v>#DIV/0!</v>
      </c>
      <c r="H16" s="3" t="e">
        <f t="shared" si="2"/>
        <v>#DIV/0!</v>
      </c>
      <c r="I16" s="4" t="e">
        <f t="shared" si="3"/>
        <v>#DIV/0!</v>
      </c>
    </row>
    <row r="17" spans="1:9" x14ac:dyDescent="0.2">
      <c r="A17" s="26" t="str">
        <f>IF('High-Poverty ELEMENTARY'!E18="yes",'High-Poverty ELEMENTARY'!A18,"")</f>
        <v/>
      </c>
      <c r="B17" s="75"/>
      <c r="C17" s="74"/>
      <c r="D17" s="2" t="e">
        <f t="shared" si="0"/>
        <v>#DIV/0!</v>
      </c>
      <c r="E17" s="75"/>
      <c r="F17" s="74"/>
      <c r="G17" s="2" t="e">
        <f t="shared" si="1"/>
        <v>#DIV/0!</v>
      </c>
      <c r="H17" s="3" t="e">
        <f t="shared" si="2"/>
        <v>#DIV/0!</v>
      </c>
      <c r="I17" s="4" t="e">
        <f t="shared" si="3"/>
        <v>#DIV/0!</v>
      </c>
    </row>
    <row r="18" spans="1:9" x14ac:dyDescent="0.2">
      <c r="A18" s="26" t="str">
        <f>IF('High-Poverty ELEMENTARY'!E19="yes",'High-Poverty ELEMENTARY'!A19,"")</f>
        <v/>
      </c>
      <c r="B18" s="75"/>
      <c r="C18" s="74"/>
      <c r="D18" s="2" t="e">
        <f t="shared" si="0"/>
        <v>#DIV/0!</v>
      </c>
      <c r="E18" s="75"/>
      <c r="F18" s="74"/>
      <c r="G18" s="2" t="e">
        <f t="shared" si="1"/>
        <v>#DIV/0!</v>
      </c>
      <c r="H18" s="3" t="e">
        <f t="shared" si="2"/>
        <v>#DIV/0!</v>
      </c>
      <c r="I18" s="4" t="e">
        <f t="shared" si="3"/>
        <v>#DIV/0!</v>
      </c>
    </row>
    <row r="19" spans="1:9" x14ac:dyDescent="0.2">
      <c r="A19" s="26" t="str">
        <f>IF('High-Poverty ELEMENTARY'!E20="yes",'High-Poverty ELEMENTARY'!A20,"")</f>
        <v/>
      </c>
      <c r="B19" s="75"/>
      <c r="C19" s="74"/>
      <c r="D19" s="2" t="e">
        <f t="shared" si="0"/>
        <v>#DIV/0!</v>
      </c>
      <c r="E19" s="75"/>
      <c r="F19" s="74"/>
      <c r="G19" s="2" t="e">
        <f t="shared" si="1"/>
        <v>#DIV/0!</v>
      </c>
      <c r="H19" s="3" t="e">
        <f t="shared" si="2"/>
        <v>#DIV/0!</v>
      </c>
      <c r="I19" s="4" t="e">
        <f t="shared" si="3"/>
        <v>#DIV/0!</v>
      </c>
    </row>
    <row r="20" spans="1:9" x14ac:dyDescent="0.2">
      <c r="A20" s="26" t="str">
        <f>IF('High-Poverty ELEMENTARY'!E21="yes",'High-Poverty ELEMENTARY'!A21,"")</f>
        <v/>
      </c>
      <c r="B20" s="75"/>
      <c r="C20" s="74"/>
      <c r="D20" s="2" t="e">
        <f t="shared" si="0"/>
        <v>#DIV/0!</v>
      </c>
      <c r="E20" s="75"/>
      <c r="F20" s="74"/>
      <c r="G20" s="2" t="e">
        <f t="shared" si="1"/>
        <v>#DIV/0!</v>
      </c>
      <c r="H20" s="3" t="e">
        <f t="shared" si="2"/>
        <v>#DIV/0!</v>
      </c>
      <c r="I20" s="4" t="e">
        <f t="shared" si="3"/>
        <v>#DIV/0!</v>
      </c>
    </row>
    <row r="21" spans="1:9" x14ac:dyDescent="0.2">
      <c r="A21" s="26" t="str">
        <f>IF('High-Poverty ELEMENTARY'!E22="yes",'High-Poverty ELEMENTARY'!A22,"")</f>
        <v/>
      </c>
      <c r="B21" s="75"/>
      <c r="C21" s="74"/>
      <c r="D21" s="2" t="e">
        <f t="shared" si="0"/>
        <v>#DIV/0!</v>
      </c>
      <c r="E21" s="75"/>
      <c r="F21" s="74"/>
      <c r="G21" s="2" t="e">
        <f t="shared" si="1"/>
        <v>#DIV/0!</v>
      </c>
      <c r="H21" s="3" t="e">
        <f t="shared" si="2"/>
        <v>#DIV/0!</v>
      </c>
      <c r="I21" s="4" t="e">
        <f t="shared" si="3"/>
        <v>#DIV/0!</v>
      </c>
    </row>
    <row r="22" spans="1:9" x14ac:dyDescent="0.2">
      <c r="A22" s="26" t="str">
        <f>IF('High-Poverty ELEMENTARY'!E23="yes",'High-Poverty ELEMENTARY'!A23,"")</f>
        <v/>
      </c>
      <c r="B22" s="75"/>
      <c r="C22" s="74"/>
      <c r="D22" s="2" t="e">
        <f t="shared" si="0"/>
        <v>#DIV/0!</v>
      </c>
      <c r="E22" s="75"/>
      <c r="F22" s="74"/>
      <c r="G22" s="2" t="e">
        <f t="shared" si="1"/>
        <v>#DIV/0!</v>
      </c>
      <c r="H22" s="3" t="e">
        <f t="shared" si="2"/>
        <v>#DIV/0!</v>
      </c>
      <c r="I22" s="4" t="e">
        <f t="shared" si="3"/>
        <v>#DIV/0!</v>
      </c>
    </row>
    <row r="23" spans="1:9" x14ac:dyDescent="0.2">
      <c r="A23" s="26" t="str">
        <f>IF('High-Poverty ELEMENTARY'!E24="yes",'High-Poverty ELEMENTARY'!A24,"")</f>
        <v/>
      </c>
      <c r="B23" s="75"/>
      <c r="C23" s="74"/>
      <c r="D23" s="2" t="e">
        <f t="shared" si="0"/>
        <v>#DIV/0!</v>
      </c>
      <c r="E23" s="75"/>
      <c r="F23" s="74"/>
      <c r="G23" s="2" t="e">
        <f t="shared" si="1"/>
        <v>#DIV/0!</v>
      </c>
      <c r="H23" s="3" t="e">
        <f t="shared" si="2"/>
        <v>#DIV/0!</v>
      </c>
      <c r="I23" s="4" t="e">
        <f t="shared" si="3"/>
        <v>#DIV/0!</v>
      </c>
    </row>
    <row r="24" spans="1:9" x14ac:dyDescent="0.2">
      <c r="A24" s="26" t="str">
        <f>IF('High-Poverty ELEMENTARY'!E25="yes",'High-Poverty ELEMENTARY'!A25,"")</f>
        <v/>
      </c>
      <c r="B24" s="75"/>
      <c r="C24" s="74"/>
      <c r="D24" s="2" t="e">
        <f t="shared" si="0"/>
        <v>#DIV/0!</v>
      </c>
      <c r="E24" s="75"/>
      <c r="F24" s="74"/>
      <c r="G24" s="2" t="e">
        <f t="shared" si="1"/>
        <v>#DIV/0!</v>
      </c>
      <c r="H24" s="3" t="e">
        <f t="shared" si="2"/>
        <v>#DIV/0!</v>
      </c>
      <c r="I24" s="4" t="e">
        <f t="shared" si="3"/>
        <v>#DIV/0!</v>
      </c>
    </row>
    <row r="25" spans="1:9" x14ac:dyDescent="0.2">
      <c r="A25" s="26" t="str">
        <f>IF('High-Poverty ELEMENTARY'!E26="yes",'High-Poverty ELEMENTARY'!A26,"")</f>
        <v/>
      </c>
      <c r="B25" s="75"/>
      <c r="C25" s="74"/>
      <c r="D25" s="2" t="e">
        <f t="shared" si="0"/>
        <v>#DIV/0!</v>
      </c>
      <c r="E25" s="75"/>
      <c r="F25" s="74"/>
      <c r="G25" s="2" t="e">
        <f t="shared" si="1"/>
        <v>#DIV/0!</v>
      </c>
      <c r="H25" s="3" t="e">
        <f t="shared" si="2"/>
        <v>#DIV/0!</v>
      </c>
      <c r="I25" s="4" t="e">
        <f t="shared" si="3"/>
        <v>#DIV/0!</v>
      </c>
    </row>
    <row r="26" spans="1:9" x14ac:dyDescent="0.2">
      <c r="A26" s="26" t="str">
        <f>IF('High-Poverty ELEMENTARY'!E27="yes",'High-Poverty ELEMENTARY'!A27,"")</f>
        <v/>
      </c>
      <c r="B26" s="75"/>
      <c r="C26" s="74"/>
      <c r="D26" s="2" t="e">
        <f t="shared" si="0"/>
        <v>#DIV/0!</v>
      </c>
      <c r="E26" s="75"/>
      <c r="F26" s="74"/>
      <c r="G26" s="2" t="e">
        <f t="shared" si="1"/>
        <v>#DIV/0!</v>
      </c>
      <c r="H26" s="3" t="e">
        <f t="shared" si="2"/>
        <v>#DIV/0!</v>
      </c>
      <c r="I26" s="4" t="e">
        <f t="shared" si="3"/>
        <v>#DIV/0!</v>
      </c>
    </row>
    <row r="27" spans="1:9" x14ac:dyDescent="0.2">
      <c r="A27" s="26" t="str">
        <f>IF('High-Poverty ELEMENTARY'!E28="yes",'High-Poverty ELEMENTARY'!A28,"")</f>
        <v/>
      </c>
      <c r="B27" s="75"/>
      <c r="C27" s="74"/>
      <c r="D27" s="2" t="e">
        <f t="shared" si="0"/>
        <v>#DIV/0!</v>
      </c>
      <c r="E27" s="75"/>
      <c r="F27" s="74"/>
      <c r="G27" s="2" t="e">
        <f t="shared" si="1"/>
        <v>#DIV/0!</v>
      </c>
      <c r="H27" s="3" t="e">
        <f t="shared" si="2"/>
        <v>#DIV/0!</v>
      </c>
      <c r="I27" s="4" t="e">
        <f t="shared" si="3"/>
        <v>#DIV/0!</v>
      </c>
    </row>
    <row r="28" spans="1:9" x14ac:dyDescent="0.2">
      <c r="A28" s="26" t="str">
        <f>IF('High-Poverty ELEMENTARY'!E29="yes",'High-Poverty ELEMENTARY'!A29,"")</f>
        <v/>
      </c>
      <c r="B28" s="75"/>
      <c r="C28" s="74"/>
      <c r="D28" s="2" t="e">
        <f t="shared" si="0"/>
        <v>#DIV/0!</v>
      </c>
      <c r="E28" s="75"/>
      <c r="F28" s="74"/>
      <c r="G28" s="2" t="e">
        <f t="shared" si="1"/>
        <v>#DIV/0!</v>
      </c>
      <c r="H28" s="3" t="e">
        <f t="shared" si="2"/>
        <v>#DIV/0!</v>
      </c>
      <c r="I28" s="4" t="e">
        <f t="shared" si="3"/>
        <v>#DIV/0!</v>
      </c>
    </row>
    <row r="29" spans="1:9" x14ac:dyDescent="0.2">
      <c r="A29" s="26" t="str">
        <f>IF('High-Poverty ELEMENTARY'!E30="yes",'High-Poverty ELEMENTARY'!A30,"")</f>
        <v/>
      </c>
      <c r="B29" s="75"/>
      <c r="C29" s="74"/>
      <c r="D29" s="2" t="e">
        <f t="shared" si="0"/>
        <v>#DIV/0!</v>
      </c>
      <c r="E29" s="75"/>
      <c r="F29" s="74"/>
      <c r="G29" s="2" t="e">
        <f t="shared" si="1"/>
        <v>#DIV/0!</v>
      </c>
      <c r="H29" s="3" t="e">
        <f t="shared" si="2"/>
        <v>#DIV/0!</v>
      </c>
      <c r="I29" s="4" t="e">
        <f t="shared" si="3"/>
        <v>#DIV/0!</v>
      </c>
    </row>
    <row r="30" spans="1:9" x14ac:dyDescent="0.2">
      <c r="A30" s="26" t="str">
        <f>IF('High-Poverty ELEMENTARY'!E31="yes",'High-Poverty ELEMENTARY'!A31,"")</f>
        <v/>
      </c>
      <c r="B30" s="75"/>
      <c r="C30" s="74"/>
      <c r="D30" s="2" t="e">
        <f t="shared" si="0"/>
        <v>#DIV/0!</v>
      </c>
      <c r="E30" s="75"/>
      <c r="F30" s="74"/>
      <c r="G30" s="2" t="e">
        <f t="shared" si="1"/>
        <v>#DIV/0!</v>
      </c>
      <c r="H30" s="3" t="e">
        <f t="shared" si="2"/>
        <v>#DIV/0!</v>
      </c>
      <c r="I30" s="4" t="e">
        <f t="shared" si="3"/>
        <v>#DIV/0!</v>
      </c>
    </row>
    <row r="31" spans="1:9" x14ac:dyDescent="0.2">
      <c r="A31" s="26" t="str">
        <f>IF('High-Poverty ELEMENTARY'!E32="yes",'High-Poverty ELEMENTARY'!A32,"")</f>
        <v/>
      </c>
      <c r="B31" s="75"/>
      <c r="C31" s="74"/>
      <c r="D31" s="2" t="e">
        <f t="shared" si="0"/>
        <v>#DIV/0!</v>
      </c>
      <c r="E31" s="75"/>
      <c r="F31" s="74"/>
      <c r="G31" s="2" t="e">
        <f t="shared" si="1"/>
        <v>#DIV/0!</v>
      </c>
      <c r="H31" s="3" t="e">
        <f t="shared" si="2"/>
        <v>#DIV/0!</v>
      </c>
      <c r="I31" s="4" t="e">
        <f t="shared" si="3"/>
        <v>#DIV/0!</v>
      </c>
    </row>
    <row r="32" spans="1:9" x14ac:dyDescent="0.2">
      <c r="A32" s="26" t="str">
        <f>IF('High-Poverty ELEMENTARY'!E33="yes",'High-Poverty ELEMENTARY'!A33,"")</f>
        <v/>
      </c>
      <c r="B32" s="75"/>
      <c r="C32" s="74"/>
      <c r="D32" s="2" t="e">
        <f t="shared" si="0"/>
        <v>#DIV/0!</v>
      </c>
      <c r="E32" s="75"/>
      <c r="F32" s="74"/>
      <c r="G32" s="2" t="e">
        <f t="shared" si="1"/>
        <v>#DIV/0!</v>
      </c>
      <c r="H32" s="3" t="e">
        <f t="shared" si="2"/>
        <v>#DIV/0!</v>
      </c>
      <c r="I32" s="4" t="e">
        <f t="shared" si="3"/>
        <v>#DIV/0!</v>
      </c>
    </row>
    <row r="33" spans="1:9" x14ac:dyDescent="0.2">
      <c r="A33" s="26" t="str">
        <f>IF('High-Poverty ELEMENTARY'!E34="yes",'High-Poverty ELEMENTARY'!A34,"")</f>
        <v/>
      </c>
      <c r="B33" s="75"/>
      <c r="C33" s="74"/>
      <c r="D33" s="2" t="e">
        <f t="shared" si="0"/>
        <v>#DIV/0!</v>
      </c>
      <c r="E33" s="75"/>
      <c r="F33" s="74"/>
      <c r="G33" s="2" t="e">
        <f t="shared" si="1"/>
        <v>#DIV/0!</v>
      </c>
      <c r="H33" s="3" t="e">
        <f t="shared" si="2"/>
        <v>#DIV/0!</v>
      </c>
      <c r="I33" s="4" t="e">
        <f t="shared" si="3"/>
        <v>#DIV/0!</v>
      </c>
    </row>
    <row r="34" spans="1:9" x14ac:dyDescent="0.2">
      <c r="A34" s="26" t="str">
        <f>IF('High-Poverty ELEMENTARY'!E35="yes",'High-Poverty ELEMENTARY'!A35,"")</f>
        <v/>
      </c>
      <c r="B34" s="75"/>
      <c r="C34" s="74"/>
      <c r="D34" s="2" t="e">
        <f t="shared" si="0"/>
        <v>#DIV/0!</v>
      </c>
      <c r="E34" s="75"/>
      <c r="F34" s="74"/>
      <c r="G34" s="2" t="e">
        <f t="shared" si="1"/>
        <v>#DIV/0!</v>
      </c>
      <c r="H34" s="3" t="e">
        <f t="shared" si="2"/>
        <v>#DIV/0!</v>
      </c>
      <c r="I34" s="4" t="e">
        <f t="shared" si="3"/>
        <v>#DIV/0!</v>
      </c>
    </row>
    <row r="35" spans="1:9" x14ac:dyDescent="0.2">
      <c r="A35" s="26" t="str">
        <f>IF('High-Poverty ELEMENTARY'!E36="yes",'High-Poverty ELEMENTARY'!A36,"")</f>
        <v/>
      </c>
      <c r="B35" s="75"/>
      <c r="C35" s="74"/>
      <c r="D35" s="2" t="e">
        <f t="shared" si="0"/>
        <v>#DIV/0!</v>
      </c>
      <c r="E35" s="75"/>
      <c r="F35" s="74"/>
      <c r="G35" s="2" t="e">
        <f t="shared" si="1"/>
        <v>#DIV/0!</v>
      </c>
      <c r="H35" s="3" t="e">
        <f t="shared" si="2"/>
        <v>#DIV/0!</v>
      </c>
      <c r="I35" s="4" t="e">
        <f t="shared" si="3"/>
        <v>#DIV/0!</v>
      </c>
    </row>
    <row r="36" spans="1:9" x14ac:dyDescent="0.2">
      <c r="A36" s="26" t="str">
        <f>IF('High-Poverty ELEMENTARY'!E37="yes",'High-Poverty ELEMENTARY'!A37,"")</f>
        <v/>
      </c>
      <c r="B36" s="75"/>
      <c r="C36" s="74"/>
      <c r="D36" s="2" t="e">
        <f t="shared" si="0"/>
        <v>#DIV/0!</v>
      </c>
      <c r="E36" s="75"/>
      <c r="F36" s="74"/>
      <c r="G36" s="2" t="e">
        <f t="shared" si="1"/>
        <v>#DIV/0!</v>
      </c>
      <c r="H36" s="3" t="e">
        <f t="shared" si="2"/>
        <v>#DIV/0!</v>
      </c>
      <c r="I36" s="4" t="e">
        <f t="shared" si="3"/>
        <v>#DIV/0!</v>
      </c>
    </row>
    <row r="37" spans="1:9" x14ac:dyDescent="0.2">
      <c r="A37" s="26" t="str">
        <f>IF('High-Poverty ELEMENTARY'!E38="yes",'High-Poverty ELEMENTARY'!A38,"")</f>
        <v/>
      </c>
      <c r="B37" s="75"/>
      <c r="C37" s="74"/>
      <c r="D37" s="2" t="e">
        <f t="shared" si="0"/>
        <v>#DIV/0!</v>
      </c>
      <c r="E37" s="75"/>
      <c r="F37" s="74"/>
      <c r="G37" s="2" t="e">
        <f t="shared" si="1"/>
        <v>#DIV/0!</v>
      </c>
      <c r="H37" s="3" t="e">
        <f t="shared" si="2"/>
        <v>#DIV/0!</v>
      </c>
      <c r="I37" s="4" t="e">
        <f t="shared" si="3"/>
        <v>#DIV/0!</v>
      </c>
    </row>
    <row r="38" spans="1:9" x14ac:dyDescent="0.2">
      <c r="A38" s="26" t="str">
        <f>IF('High-Poverty ELEMENTARY'!E39="yes",'High-Poverty ELEMENTARY'!A39,"")</f>
        <v/>
      </c>
      <c r="B38" s="75"/>
      <c r="C38" s="74"/>
      <c r="D38" s="2" t="e">
        <f t="shared" si="0"/>
        <v>#DIV/0!</v>
      </c>
      <c r="E38" s="75"/>
      <c r="F38" s="74"/>
      <c r="G38" s="2" t="e">
        <f t="shared" si="1"/>
        <v>#DIV/0!</v>
      </c>
      <c r="H38" s="3" t="e">
        <f t="shared" si="2"/>
        <v>#DIV/0!</v>
      </c>
      <c r="I38" s="4" t="e">
        <f t="shared" si="3"/>
        <v>#DIV/0!</v>
      </c>
    </row>
    <row r="39" spans="1:9" x14ac:dyDescent="0.2">
      <c r="A39" s="26" t="str">
        <f>IF('High-Poverty ELEMENTARY'!E40="yes",'High-Poverty ELEMENTARY'!A40,"")</f>
        <v/>
      </c>
      <c r="B39" s="75"/>
      <c r="C39" s="74"/>
      <c r="D39" s="2" t="e">
        <f t="shared" si="0"/>
        <v>#DIV/0!</v>
      </c>
      <c r="E39" s="75"/>
      <c r="F39" s="74"/>
      <c r="G39" s="2" t="e">
        <f t="shared" si="1"/>
        <v>#DIV/0!</v>
      </c>
      <c r="H39" s="3" t="e">
        <f t="shared" si="2"/>
        <v>#DIV/0!</v>
      </c>
      <c r="I39" s="4" t="e">
        <f t="shared" si="3"/>
        <v>#DIV/0!</v>
      </c>
    </row>
    <row r="40" spans="1:9" x14ac:dyDescent="0.2">
      <c r="A40" s="26" t="str">
        <f>IF('High-Poverty ELEMENTARY'!E41="yes",'High-Poverty ELEMENTARY'!A41,"")</f>
        <v/>
      </c>
      <c r="B40" s="75"/>
      <c r="C40" s="74"/>
      <c r="D40" s="2" t="e">
        <f t="shared" si="0"/>
        <v>#DIV/0!</v>
      </c>
      <c r="E40" s="75"/>
      <c r="F40" s="74"/>
      <c r="G40" s="2" t="e">
        <f t="shared" si="1"/>
        <v>#DIV/0!</v>
      </c>
      <c r="H40" s="3" t="e">
        <f t="shared" si="2"/>
        <v>#DIV/0!</v>
      </c>
      <c r="I40" s="4" t="e">
        <f t="shared" si="3"/>
        <v>#DIV/0!</v>
      </c>
    </row>
    <row r="41" spans="1:9" x14ac:dyDescent="0.2">
      <c r="A41" s="26" t="str">
        <f>IF('High-Poverty ELEMENTARY'!E42="yes",'High-Poverty ELEMENTARY'!A42,"")</f>
        <v/>
      </c>
      <c r="B41" s="75"/>
      <c r="C41" s="74"/>
      <c r="D41" s="2" t="e">
        <f t="shared" si="0"/>
        <v>#DIV/0!</v>
      </c>
      <c r="E41" s="75"/>
      <c r="F41" s="74"/>
      <c r="G41" s="2" t="e">
        <f t="shared" si="1"/>
        <v>#DIV/0!</v>
      </c>
      <c r="H41" s="3" t="e">
        <f t="shared" si="2"/>
        <v>#DIV/0!</v>
      </c>
      <c r="I41" s="4" t="e">
        <f t="shared" si="3"/>
        <v>#DIV/0!</v>
      </c>
    </row>
    <row r="42" spans="1:9" x14ac:dyDescent="0.2">
      <c r="A42" s="26" t="str">
        <f>IF('High-Poverty ELEMENTARY'!E43="yes",'High-Poverty ELEMENTARY'!A43,"")</f>
        <v/>
      </c>
      <c r="B42" s="75"/>
      <c r="C42" s="74"/>
      <c r="D42" s="2" t="e">
        <f t="shared" si="0"/>
        <v>#DIV/0!</v>
      </c>
      <c r="E42" s="75"/>
      <c r="F42" s="74"/>
      <c r="G42" s="2" t="e">
        <f t="shared" si="1"/>
        <v>#DIV/0!</v>
      </c>
      <c r="H42" s="3" t="e">
        <f t="shared" si="2"/>
        <v>#DIV/0!</v>
      </c>
      <c r="I42" s="4" t="e">
        <f t="shared" si="3"/>
        <v>#DIV/0!</v>
      </c>
    </row>
    <row r="43" spans="1:9" x14ac:dyDescent="0.2">
      <c r="A43" s="26" t="str">
        <f>IF('High-Poverty ELEMENTARY'!E44="yes",'High-Poverty ELEMENTARY'!A44,"")</f>
        <v/>
      </c>
      <c r="B43" s="75"/>
      <c r="C43" s="74"/>
      <c r="D43" s="2" t="e">
        <f t="shared" si="0"/>
        <v>#DIV/0!</v>
      </c>
      <c r="E43" s="75"/>
      <c r="F43" s="74"/>
      <c r="G43" s="2" t="e">
        <f t="shared" si="1"/>
        <v>#DIV/0!</v>
      </c>
      <c r="H43" s="3" t="e">
        <f t="shared" si="2"/>
        <v>#DIV/0!</v>
      </c>
      <c r="I43" s="4" t="e">
        <f t="shared" si="3"/>
        <v>#DIV/0!</v>
      </c>
    </row>
    <row r="44" spans="1:9" x14ac:dyDescent="0.2">
      <c r="A44" s="26" t="str">
        <f>IF('High-Poverty ELEMENTARY'!E45="yes",'High-Poverty ELEMENTARY'!A45,"")</f>
        <v/>
      </c>
      <c r="B44" s="75"/>
      <c r="C44" s="74"/>
      <c r="D44" s="2" t="e">
        <f t="shared" si="0"/>
        <v>#DIV/0!</v>
      </c>
      <c r="E44" s="75"/>
      <c r="F44" s="74"/>
      <c r="G44" s="2" t="e">
        <f t="shared" si="1"/>
        <v>#DIV/0!</v>
      </c>
      <c r="H44" s="3" t="e">
        <f t="shared" si="2"/>
        <v>#DIV/0!</v>
      </c>
      <c r="I44" s="4" t="e">
        <f t="shared" si="3"/>
        <v>#DIV/0!</v>
      </c>
    </row>
    <row r="45" spans="1:9" x14ac:dyDescent="0.2">
      <c r="A45" s="26" t="str">
        <f>IF('High-Poverty ELEMENTARY'!E46="yes",'High-Poverty ELEMENTARY'!A46,"")</f>
        <v/>
      </c>
      <c r="B45" s="75"/>
      <c r="C45" s="74"/>
      <c r="D45" s="2" t="e">
        <f t="shared" si="0"/>
        <v>#DIV/0!</v>
      </c>
      <c r="E45" s="75"/>
      <c r="F45" s="74"/>
      <c r="G45" s="2" t="e">
        <f t="shared" si="1"/>
        <v>#DIV/0!</v>
      </c>
      <c r="H45" s="3" t="e">
        <f t="shared" si="2"/>
        <v>#DIV/0!</v>
      </c>
      <c r="I45" s="4" t="e">
        <f t="shared" si="3"/>
        <v>#DIV/0!</v>
      </c>
    </row>
    <row r="46" spans="1:9" x14ac:dyDescent="0.2">
      <c r="A46" s="26" t="str">
        <f>IF('High-Poverty ELEMENTARY'!E47="yes",'High-Poverty ELEMENTARY'!A47,"")</f>
        <v/>
      </c>
      <c r="B46" s="75"/>
      <c r="C46" s="74"/>
      <c r="D46" s="2" t="e">
        <f t="shared" si="0"/>
        <v>#DIV/0!</v>
      </c>
      <c r="E46" s="75"/>
      <c r="F46" s="74"/>
      <c r="G46" s="2" t="e">
        <f t="shared" si="1"/>
        <v>#DIV/0!</v>
      </c>
      <c r="H46" s="3" t="e">
        <f t="shared" si="2"/>
        <v>#DIV/0!</v>
      </c>
      <c r="I46" s="4" t="e">
        <f t="shared" si="3"/>
        <v>#DIV/0!</v>
      </c>
    </row>
    <row r="47" spans="1:9" x14ac:dyDescent="0.2">
      <c r="A47" s="26" t="str">
        <f>IF('High-Poverty ELEMENTARY'!E48="yes",'High-Poverty ELEMENTARY'!A48,"")</f>
        <v/>
      </c>
      <c r="B47" s="75"/>
      <c r="C47" s="74"/>
      <c r="D47" s="2" t="e">
        <f t="shared" si="0"/>
        <v>#DIV/0!</v>
      </c>
      <c r="E47" s="75"/>
      <c r="F47" s="74"/>
      <c r="G47" s="2" t="e">
        <f t="shared" si="1"/>
        <v>#DIV/0!</v>
      </c>
      <c r="H47" s="3" t="e">
        <f t="shared" si="2"/>
        <v>#DIV/0!</v>
      </c>
      <c r="I47" s="4" t="e">
        <f t="shared" si="3"/>
        <v>#DIV/0!</v>
      </c>
    </row>
    <row r="48" spans="1:9" x14ac:dyDescent="0.2">
      <c r="A48" s="26" t="str">
        <f>IF('High-Poverty ELEMENTARY'!E49="yes",'High-Poverty ELEMENTARY'!A49,"")</f>
        <v/>
      </c>
      <c r="B48" s="75"/>
      <c r="C48" s="74"/>
      <c r="D48" s="2" t="e">
        <f t="shared" si="0"/>
        <v>#DIV/0!</v>
      </c>
      <c r="E48" s="75"/>
      <c r="F48" s="74"/>
      <c r="G48" s="2" t="e">
        <f t="shared" si="1"/>
        <v>#DIV/0!</v>
      </c>
      <c r="H48" s="3" t="e">
        <f t="shared" si="2"/>
        <v>#DIV/0!</v>
      </c>
      <c r="I48" s="4" t="e">
        <f t="shared" si="3"/>
        <v>#DIV/0!</v>
      </c>
    </row>
    <row r="49" spans="1:9" x14ac:dyDescent="0.2">
      <c r="A49" s="26" t="str">
        <f>IF('High-Poverty ELEMENTARY'!E50="yes",'High-Poverty ELEMENTARY'!A50,"")</f>
        <v/>
      </c>
      <c r="B49" s="75"/>
      <c r="C49" s="74"/>
      <c r="D49" s="2" t="e">
        <f t="shared" si="0"/>
        <v>#DIV/0!</v>
      </c>
      <c r="E49" s="75"/>
      <c r="F49" s="74"/>
      <c r="G49" s="2" t="e">
        <f t="shared" si="1"/>
        <v>#DIV/0!</v>
      </c>
      <c r="H49" s="3" t="e">
        <f t="shared" si="2"/>
        <v>#DIV/0!</v>
      </c>
      <c r="I49" s="4" t="e">
        <f t="shared" si="3"/>
        <v>#DIV/0!</v>
      </c>
    </row>
    <row r="50" spans="1:9" x14ac:dyDescent="0.2">
      <c r="A50" s="26" t="str">
        <f>IF('High-Poverty ELEMENTARY'!E51="yes",'High-Poverty ELEMENTARY'!A51,"")</f>
        <v/>
      </c>
      <c r="B50" s="75"/>
      <c r="C50" s="74"/>
      <c r="D50" s="2" t="e">
        <f t="shared" si="0"/>
        <v>#DIV/0!</v>
      </c>
      <c r="E50" s="75"/>
      <c r="F50" s="74"/>
      <c r="G50" s="2" t="e">
        <f t="shared" si="1"/>
        <v>#DIV/0!</v>
      </c>
      <c r="H50" s="3" t="e">
        <f t="shared" si="2"/>
        <v>#DIV/0!</v>
      </c>
      <c r="I50" s="4" t="e">
        <f t="shared" si="3"/>
        <v>#DIV/0!</v>
      </c>
    </row>
    <row r="51" spans="1:9" x14ac:dyDescent="0.2">
      <c r="A51" s="26" t="str">
        <f>IF('High-Poverty ELEMENTARY'!E52="yes",'High-Poverty ELEMENTARY'!A52,"")</f>
        <v/>
      </c>
      <c r="B51" s="75"/>
      <c r="C51" s="74"/>
      <c r="D51" s="2" t="e">
        <f t="shared" si="0"/>
        <v>#DIV/0!</v>
      </c>
      <c r="E51" s="75"/>
      <c r="F51" s="74"/>
      <c r="G51" s="2" t="e">
        <f t="shared" si="1"/>
        <v>#DIV/0!</v>
      </c>
      <c r="H51" s="3" t="e">
        <f t="shared" si="2"/>
        <v>#DIV/0!</v>
      </c>
      <c r="I51" s="4" t="e">
        <f t="shared" si="3"/>
        <v>#DIV/0!</v>
      </c>
    </row>
    <row r="52" spans="1:9" x14ac:dyDescent="0.2">
      <c r="A52" s="26" t="str">
        <f>IF('High-Poverty ELEMENTARY'!E53="yes",'High-Poverty ELEMENTARY'!A53,"")</f>
        <v/>
      </c>
      <c r="B52" s="75"/>
      <c r="C52" s="74"/>
      <c r="D52" s="2" t="e">
        <f t="shared" si="0"/>
        <v>#DIV/0!</v>
      </c>
      <c r="E52" s="75"/>
      <c r="F52" s="74"/>
      <c r="G52" s="2" t="e">
        <f t="shared" si="1"/>
        <v>#DIV/0!</v>
      </c>
      <c r="H52" s="3" t="e">
        <f t="shared" si="2"/>
        <v>#DIV/0!</v>
      </c>
      <c r="I52" s="4" t="e">
        <f t="shared" si="3"/>
        <v>#DIV/0!</v>
      </c>
    </row>
    <row r="53" spans="1:9" x14ac:dyDescent="0.2">
      <c r="A53" s="26" t="str">
        <f>IF('High-Poverty ELEMENTARY'!E54="yes",'High-Poverty ELEMENTARY'!A54,"")</f>
        <v/>
      </c>
      <c r="B53" s="75"/>
      <c r="C53" s="74"/>
      <c r="D53" s="2" t="e">
        <f t="shared" si="0"/>
        <v>#DIV/0!</v>
      </c>
      <c r="E53" s="75"/>
      <c r="F53" s="74"/>
      <c r="G53" s="2" t="e">
        <f t="shared" si="1"/>
        <v>#DIV/0!</v>
      </c>
      <c r="H53" s="3" t="e">
        <f t="shared" si="2"/>
        <v>#DIV/0!</v>
      </c>
      <c r="I53" s="4" t="e">
        <f t="shared" si="3"/>
        <v>#DIV/0!</v>
      </c>
    </row>
    <row r="54" spans="1:9" x14ac:dyDescent="0.2">
      <c r="A54" s="26" t="str">
        <f>IF('High-Poverty ELEMENTARY'!E55="yes",'High-Poverty ELEMENTARY'!A55,"")</f>
        <v/>
      </c>
      <c r="B54" s="75"/>
      <c r="C54" s="74"/>
      <c r="D54" s="2" t="e">
        <f t="shared" si="0"/>
        <v>#DIV/0!</v>
      </c>
      <c r="E54" s="75"/>
      <c r="F54" s="74"/>
      <c r="G54" s="2" t="e">
        <f t="shared" si="1"/>
        <v>#DIV/0!</v>
      </c>
      <c r="H54" s="3" t="e">
        <f t="shared" si="2"/>
        <v>#DIV/0!</v>
      </c>
      <c r="I54" s="4" t="e">
        <f t="shared" si="3"/>
        <v>#DIV/0!</v>
      </c>
    </row>
    <row r="55" spans="1:9" x14ac:dyDescent="0.2">
      <c r="A55" s="26" t="str">
        <f>IF('High-Poverty ELEMENTARY'!E56="yes",'High-Poverty ELEMENTARY'!A56,"")</f>
        <v/>
      </c>
      <c r="B55" s="75"/>
      <c r="C55" s="74"/>
      <c r="D55" s="2" t="e">
        <f t="shared" si="0"/>
        <v>#DIV/0!</v>
      </c>
      <c r="E55" s="75"/>
      <c r="F55" s="74"/>
      <c r="G55" s="2" t="e">
        <f t="shared" si="1"/>
        <v>#DIV/0!</v>
      </c>
      <c r="H55" s="3" t="e">
        <f t="shared" si="2"/>
        <v>#DIV/0!</v>
      </c>
      <c r="I55" s="4" t="e">
        <f t="shared" si="3"/>
        <v>#DIV/0!</v>
      </c>
    </row>
    <row r="56" spans="1:9" x14ac:dyDescent="0.2">
      <c r="A56" s="26" t="str">
        <f>IF('High-Poverty ELEMENTARY'!E57="yes",'High-Poverty ELEMENTARY'!A57,"")</f>
        <v/>
      </c>
      <c r="B56" s="75"/>
      <c r="C56" s="74"/>
      <c r="D56" s="2" t="e">
        <f t="shared" si="0"/>
        <v>#DIV/0!</v>
      </c>
      <c r="E56" s="75"/>
      <c r="F56" s="74"/>
      <c r="G56" s="2" t="e">
        <f t="shared" si="1"/>
        <v>#DIV/0!</v>
      </c>
      <c r="H56" s="3" t="e">
        <f t="shared" si="2"/>
        <v>#DIV/0!</v>
      </c>
      <c r="I56" s="4" t="e">
        <f t="shared" si="3"/>
        <v>#DIV/0!</v>
      </c>
    </row>
    <row r="57" spans="1:9" x14ac:dyDescent="0.2">
      <c r="A57" s="26" t="str">
        <f>IF('High-Poverty ELEMENTARY'!E58="yes",'High-Poverty ELEMENTARY'!A58,"")</f>
        <v/>
      </c>
      <c r="B57" s="75"/>
      <c r="C57" s="74"/>
      <c r="D57" s="2" t="e">
        <f t="shared" si="0"/>
        <v>#DIV/0!</v>
      </c>
      <c r="E57" s="75"/>
      <c r="F57" s="74"/>
      <c r="G57" s="2" t="e">
        <f t="shared" si="1"/>
        <v>#DIV/0!</v>
      </c>
      <c r="H57" s="3" t="e">
        <f t="shared" si="2"/>
        <v>#DIV/0!</v>
      </c>
      <c r="I57" s="4" t="e">
        <f t="shared" si="3"/>
        <v>#DIV/0!</v>
      </c>
    </row>
    <row r="58" spans="1:9" x14ac:dyDescent="0.2">
      <c r="A58" s="26" t="str">
        <f>IF('High-Poverty ELEMENTARY'!E59="yes",'High-Poverty ELEMENTARY'!A59,"")</f>
        <v/>
      </c>
      <c r="B58" s="75"/>
      <c r="C58" s="74"/>
      <c r="D58" s="2" t="e">
        <f t="shared" si="0"/>
        <v>#DIV/0!</v>
      </c>
      <c r="E58" s="75"/>
      <c r="F58" s="74"/>
      <c r="G58" s="2" t="e">
        <f t="shared" si="1"/>
        <v>#DIV/0!</v>
      </c>
      <c r="H58" s="3" t="e">
        <f t="shared" si="2"/>
        <v>#DIV/0!</v>
      </c>
      <c r="I58" s="4" t="e">
        <f t="shared" si="3"/>
        <v>#DIV/0!</v>
      </c>
    </row>
    <row r="59" spans="1:9" x14ac:dyDescent="0.2">
      <c r="A59" s="26" t="str">
        <f>IF('High-Poverty ELEMENTARY'!E60="yes",'High-Poverty ELEMENTARY'!A60,"")</f>
        <v/>
      </c>
      <c r="B59" s="75"/>
      <c r="C59" s="74"/>
      <c r="D59" s="2" t="e">
        <f t="shared" si="0"/>
        <v>#DIV/0!</v>
      </c>
      <c r="E59" s="75"/>
      <c r="F59" s="74"/>
      <c r="G59" s="2" t="e">
        <f t="shared" si="1"/>
        <v>#DIV/0!</v>
      </c>
      <c r="H59" s="3" t="e">
        <f t="shared" si="2"/>
        <v>#DIV/0!</v>
      </c>
      <c r="I59" s="4" t="e">
        <f t="shared" si="3"/>
        <v>#DIV/0!</v>
      </c>
    </row>
    <row r="60" spans="1:9" x14ac:dyDescent="0.2">
      <c r="A60" s="26" t="str">
        <f>IF('High-Poverty ELEMENTARY'!E61="yes",'High-Poverty ELEMENTARY'!A61,"")</f>
        <v/>
      </c>
      <c r="B60" s="75"/>
      <c r="C60" s="74"/>
      <c r="D60" s="2" t="e">
        <f t="shared" si="0"/>
        <v>#DIV/0!</v>
      </c>
      <c r="E60" s="75"/>
      <c r="F60" s="74"/>
      <c r="G60" s="2" t="e">
        <f t="shared" si="1"/>
        <v>#DIV/0!</v>
      </c>
      <c r="H60" s="3" t="e">
        <f t="shared" si="2"/>
        <v>#DIV/0!</v>
      </c>
      <c r="I60" s="4" t="e">
        <f t="shared" si="3"/>
        <v>#DIV/0!</v>
      </c>
    </row>
    <row r="61" spans="1:9" x14ac:dyDescent="0.2">
      <c r="A61" s="26" t="str">
        <f>IF('High-Poverty ELEMENTARY'!E62="yes",'High-Poverty ELEMENTARY'!A62,"")</f>
        <v/>
      </c>
      <c r="B61" s="75"/>
      <c r="C61" s="74"/>
      <c r="D61" s="2" t="e">
        <f t="shared" si="0"/>
        <v>#DIV/0!</v>
      </c>
      <c r="E61" s="75"/>
      <c r="F61" s="74"/>
      <c r="G61" s="2" t="e">
        <f t="shared" si="1"/>
        <v>#DIV/0!</v>
      </c>
      <c r="H61" s="3" t="e">
        <f t="shared" si="2"/>
        <v>#DIV/0!</v>
      </c>
      <c r="I61" s="4" t="e">
        <f t="shared" si="3"/>
        <v>#DIV/0!</v>
      </c>
    </row>
    <row r="62" spans="1:9" x14ac:dyDescent="0.2">
      <c r="A62" s="26" t="str">
        <f>IF('High-Poverty ELEMENTARY'!E63="yes",'High-Poverty ELEMENTARY'!A63,"")</f>
        <v/>
      </c>
      <c r="B62" s="75"/>
      <c r="C62" s="74"/>
      <c r="D62" s="2" t="e">
        <f t="shared" si="0"/>
        <v>#DIV/0!</v>
      </c>
      <c r="E62" s="75"/>
      <c r="F62" s="74"/>
      <c r="G62" s="2" t="e">
        <f t="shared" si="1"/>
        <v>#DIV/0!</v>
      </c>
      <c r="H62" s="3" t="e">
        <f t="shared" si="2"/>
        <v>#DIV/0!</v>
      </c>
      <c r="I62" s="4" t="e">
        <f t="shared" si="3"/>
        <v>#DIV/0!</v>
      </c>
    </row>
    <row r="63" spans="1:9" x14ac:dyDescent="0.2">
      <c r="A63" s="26" t="str">
        <f>IF('High-Poverty ELEMENTARY'!E64="yes",'High-Poverty ELEMENTARY'!A64,"")</f>
        <v/>
      </c>
      <c r="B63" s="75"/>
      <c r="C63" s="74"/>
      <c r="D63" s="2" t="e">
        <f t="shared" si="0"/>
        <v>#DIV/0!</v>
      </c>
      <c r="E63" s="75"/>
      <c r="F63" s="74"/>
      <c r="G63" s="2" t="e">
        <f t="shared" si="1"/>
        <v>#DIV/0!</v>
      </c>
      <c r="H63" s="3" t="e">
        <f t="shared" si="2"/>
        <v>#DIV/0!</v>
      </c>
      <c r="I63" s="4" t="e">
        <f t="shared" si="3"/>
        <v>#DIV/0!</v>
      </c>
    </row>
    <row r="64" spans="1:9" x14ac:dyDescent="0.2">
      <c r="A64" s="26" t="str">
        <f>IF('High-Poverty ELEMENTARY'!E65="yes",'High-Poverty ELEMENTARY'!A65,"")</f>
        <v/>
      </c>
      <c r="B64" s="75"/>
      <c r="C64" s="74"/>
      <c r="D64" s="2" t="e">
        <f t="shared" si="0"/>
        <v>#DIV/0!</v>
      </c>
      <c r="E64" s="75"/>
      <c r="F64" s="74"/>
      <c r="G64" s="2" t="e">
        <f t="shared" si="1"/>
        <v>#DIV/0!</v>
      </c>
      <c r="H64" s="3" t="e">
        <f t="shared" si="2"/>
        <v>#DIV/0!</v>
      </c>
      <c r="I64" s="4" t="e">
        <f t="shared" si="3"/>
        <v>#DIV/0!</v>
      </c>
    </row>
    <row r="65" spans="1:9" x14ac:dyDescent="0.2">
      <c r="A65" s="26" t="str">
        <f>IF('High-Poverty ELEMENTARY'!E66="yes",'High-Poverty ELEMENTARY'!A66,"")</f>
        <v/>
      </c>
      <c r="B65" s="75"/>
      <c r="C65" s="74"/>
      <c r="D65" s="2" t="e">
        <f t="shared" si="0"/>
        <v>#DIV/0!</v>
      </c>
      <c r="E65" s="75"/>
      <c r="F65" s="74"/>
      <c r="G65" s="2" t="e">
        <f t="shared" si="1"/>
        <v>#DIV/0!</v>
      </c>
      <c r="H65" s="3" t="e">
        <f t="shared" si="2"/>
        <v>#DIV/0!</v>
      </c>
      <c r="I65" s="4" t="e">
        <f t="shared" si="3"/>
        <v>#DIV/0!</v>
      </c>
    </row>
    <row r="66" spans="1:9" x14ac:dyDescent="0.2">
      <c r="A66" s="26" t="str">
        <f>IF('High-Poverty ELEMENTARY'!E67="yes",'High-Poverty ELEMENTARY'!A67,"")</f>
        <v/>
      </c>
      <c r="B66" s="75"/>
      <c r="C66" s="74"/>
      <c r="D66" s="2" t="e">
        <f t="shared" si="0"/>
        <v>#DIV/0!</v>
      </c>
      <c r="E66" s="75"/>
      <c r="F66" s="74"/>
      <c r="G66" s="2" t="e">
        <f t="shared" si="1"/>
        <v>#DIV/0!</v>
      </c>
      <c r="H66" s="3" t="e">
        <f t="shared" si="2"/>
        <v>#DIV/0!</v>
      </c>
      <c r="I66" s="4" t="e">
        <f t="shared" si="3"/>
        <v>#DIV/0!</v>
      </c>
    </row>
    <row r="67" spans="1:9" x14ac:dyDescent="0.2">
      <c r="A67" s="26" t="str">
        <f>IF('High-Poverty ELEMENTARY'!E68="yes",'High-Poverty ELEMENTARY'!A68,"")</f>
        <v/>
      </c>
      <c r="B67" s="75"/>
      <c r="C67" s="74"/>
      <c r="D67" s="2" t="e">
        <f t="shared" si="0"/>
        <v>#DIV/0!</v>
      </c>
      <c r="E67" s="75"/>
      <c r="F67" s="74"/>
      <c r="G67" s="2" t="e">
        <f t="shared" si="1"/>
        <v>#DIV/0!</v>
      </c>
      <c r="H67" s="3" t="e">
        <f t="shared" si="2"/>
        <v>#DIV/0!</v>
      </c>
      <c r="I67" s="4" t="e">
        <f t="shared" si="3"/>
        <v>#DIV/0!</v>
      </c>
    </row>
    <row r="68" spans="1:9" x14ac:dyDescent="0.2">
      <c r="A68" s="26" t="str">
        <f>IF('High-Poverty ELEMENTARY'!E69="yes",'High-Poverty ELEMENTARY'!A69,"")</f>
        <v/>
      </c>
      <c r="B68" s="75"/>
      <c r="C68" s="74"/>
      <c r="D68" s="2" t="e">
        <f t="shared" si="0"/>
        <v>#DIV/0!</v>
      </c>
      <c r="E68" s="75"/>
      <c r="F68" s="74"/>
      <c r="G68" s="2" t="e">
        <f t="shared" si="1"/>
        <v>#DIV/0!</v>
      </c>
      <c r="H68" s="3" t="e">
        <f t="shared" si="2"/>
        <v>#DIV/0!</v>
      </c>
      <c r="I68" s="4" t="e">
        <f t="shared" si="3"/>
        <v>#DIV/0!</v>
      </c>
    </row>
    <row r="69" spans="1:9" x14ac:dyDescent="0.2">
      <c r="A69" s="26" t="str">
        <f>IF('High-Poverty ELEMENTARY'!E70="yes",'High-Poverty ELEMENTARY'!A70,"")</f>
        <v/>
      </c>
      <c r="B69" s="75"/>
      <c r="C69" s="74"/>
      <c r="D69" s="2" t="e">
        <f t="shared" si="0"/>
        <v>#DIV/0!</v>
      </c>
      <c r="E69" s="75"/>
      <c r="F69" s="74"/>
      <c r="G69" s="2" t="e">
        <f t="shared" si="1"/>
        <v>#DIV/0!</v>
      </c>
      <c r="H69" s="3" t="e">
        <f t="shared" si="2"/>
        <v>#DIV/0!</v>
      </c>
      <c r="I69" s="4" t="e">
        <f t="shared" si="3"/>
        <v>#DIV/0!</v>
      </c>
    </row>
    <row r="70" spans="1:9" x14ac:dyDescent="0.2">
      <c r="A70" s="26" t="str">
        <f>IF('High-Poverty ELEMENTARY'!E71="yes",'High-Poverty ELEMENTARY'!A71,"")</f>
        <v/>
      </c>
      <c r="B70" s="75"/>
      <c r="C70" s="74"/>
      <c r="D70" s="2" t="e">
        <f t="shared" si="0"/>
        <v>#DIV/0!</v>
      </c>
      <c r="E70" s="75"/>
      <c r="F70" s="74"/>
      <c r="G70" s="2" t="e">
        <f t="shared" si="1"/>
        <v>#DIV/0!</v>
      </c>
      <c r="H70" s="3" t="e">
        <f t="shared" si="2"/>
        <v>#DIV/0!</v>
      </c>
      <c r="I70" s="4" t="e">
        <f t="shared" si="3"/>
        <v>#DIV/0!</v>
      </c>
    </row>
    <row r="71" spans="1:9" x14ac:dyDescent="0.2">
      <c r="A71" s="26" t="str">
        <f>IF('High-Poverty ELEMENTARY'!E72="yes",'High-Poverty ELEMENTARY'!A72,"")</f>
        <v/>
      </c>
      <c r="B71" s="75"/>
      <c r="C71" s="74"/>
      <c r="D71" s="2" t="e">
        <f t="shared" si="0"/>
        <v>#DIV/0!</v>
      </c>
      <c r="E71" s="75"/>
      <c r="F71" s="74"/>
      <c r="G71" s="2" t="e">
        <f t="shared" si="1"/>
        <v>#DIV/0!</v>
      </c>
      <c r="H71" s="3" t="e">
        <f t="shared" si="2"/>
        <v>#DIV/0!</v>
      </c>
      <c r="I71" s="4" t="e">
        <f t="shared" si="3"/>
        <v>#DIV/0!</v>
      </c>
    </row>
    <row r="72" spans="1:9" x14ac:dyDescent="0.2">
      <c r="A72" s="26" t="str">
        <f>IF('High-Poverty ELEMENTARY'!E73="yes",'High-Poverty ELEMENTARY'!A73,"")</f>
        <v/>
      </c>
      <c r="B72" s="75"/>
      <c r="C72" s="74"/>
      <c r="D72" s="2" t="e">
        <f t="shared" si="0"/>
        <v>#DIV/0!</v>
      </c>
      <c r="E72" s="75"/>
      <c r="F72" s="74"/>
      <c r="G72" s="2" t="e">
        <f t="shared" si="1"/>
        <v>#DIV/0!</v>
      </c>
      <c r="H72" s="3" t="e">
        <f t="shared" si="2"/>
        <v>#DIV/0!</v>
      </c>
      <c r="I72" s="4" t="e">
        <f t="shared" si="3"/>
        <v>#DIV/0!</v>
      </c>
    </row>
    <row r="73" spans="1:9" x14ac:dyDescent="0.2">
      <c r="A73" s="26" t="str">
        <f>IF('High-Poverty ELEMENTARY'!E74="yes",'High-Poverty ELEMENTARY'!A74,"")</f>
        <v/>
      </c>
      <c r="B73" s="75"/>
      <c r="C73" s="74"/>
      <c r="D73" s="2" t="e">
        <f t="shared" ref="D73:D136" si="4">B73/C73</f>
        <v>#DIV/0!</v>
      </c>
      <c r="E73" s="75"/>
      <c r="F73" s="74"/>
      <c r="G73" s="2" t="e">
        <f t="shared" ref="G73:G136" si="5">E73/F73</f>
        <v>#DIV/0!</v>
      </c>
      <c r="H73" s="3" t="e">
        <f t="shared" ref="H73:H136" si="6">IF(G73&gt;D73,G73-D73,0)</f>
        <v>#DIV/0!</v>
      </c>
      <c r="I73" s="4" t="e">
        <f t="shared" si="3"/>
        <v>#DIV/0!</v>
      </c>
    </row>
    <row r="74" spans="1:9" x14ac:dyDescent="0.2">
      <c r="A74" s="26" t="str">
        <f>IF('High-Poverty ELEMENTARY'!E75="yes",'High-Poverty ELEMENTARY'!A75,"")</f>
        <v/>
      </c>
      <c r="B74" s="75"/>
      <c r="C74" s="74"/>
      <c r="D74" s="2" t="e">
        <f t="shared" si="4"/>
        <v>#DIV/0!</v>
      </c>
      <c r="E74" s="75"/>
      <c r="F74" s="74"/>
      <c r="G74" s="2" t="e">
        <f t="shared" si="5"/>
        <v>#DIV/0!</v>
      </c>
      <c r="H74" s="3" t="e">
        <f t="shared" si="6"/>
        <v>#DIV/0!</v>
      </c>
      <c r="I74" s="4" t="e">
        <f t="shared" ref="I74:I137" si="7">IF(H74&lt;0.01,"Yes","No")</f>
        <v>#DIV/0!</v>
      </c>
    </row>
    <row r="75" spans="1:9" x14ac:dyDescent="0.2">
      <c r="A75" s="26" t="str">
        <f>IF('High-Poverty ELEMENTARY'!E76="yes",'High-Poverty ELEMENTARY'!A76,"")</f>
        <v/>
      </c>
      <c r="B75" s="75"/>
      <c r="C75" s="74"/>
      <c r="D75" s="2" t="e">
        <f t="shared" si="4"/>
        <v>#DIV/0!</v>
      </c>
      <c r="E75" s="75"/>
      <c r="F75" s="74"/>
      <c r="G75" s="2" t="e">
        <f t="shared" si="5"/>
        <v>#DIV/0!</v>
      </c>
      <c r="H75" s="3" t="e">
        <f t="shared" si="6"/>
        <v>#DIV/0!</v>
      </c>
      <c r="I75" s="4" t="e">
        <f t="shared" si="7"/>
        <v>#DIV/0!</v>
      </c>
    </row>
    <row r="76" spans="1:9" x14ac:dyDescent="0.2">
      <c r="A76" s="26" t="str">
        <f>IF('High-Poverty ELEMENTARY'!E77="yes",'High-Poverty ELEMENTARY'!A77,"")</f>
        <v/>
      </c>
      <c r="B76" s="75"/>
      <c r="C76" s="74"/>
      <c r="D76" s="2" t="e">
        <f t="shared" si="4"/>
        <v>#DIV/0!</v>
      </c>
      <c r="E76" s="75"/>
      <c r="F76" s="74"/>
      <c r="G76" s="2" t="e">
        <f t="shared" si="5"/>
        <v>#DIV/0!</v>
      </c>
      <c r="H76" s="3" t="e">
        <f t="shared" si="6"/>
        <v>#DIV/0!</v>
      </c>
      <c r="I76" s="4" t="e">
        <f t="shared" si="7"/>
        <v>#DIV/0!</v>
      </c>
    </row>
    <row r="77" spans="1:9" x14ac:dyDescent="0.2">
      <c r="A77" s="26" t="str">
        <f>IF('High-Poverty ELEMENTARY'!E78="yes",'High-Poverty ELEMENTARY'!A78,"")</f>
        <v/>
      </c>
      <c r="B77" s="75"/>
      <c r="C77" s="74"/>
      <c r="D77" s="2" t="e">
        <f t="shared" si="4"/>
        <v>#DIV/0!</v>
      </c>
      <c r="E77" s="75"/>
      <c r="F77" s="74"/>
      <c r="G77" s="2" t="e">
        <f t="shared" si="5"/>
        <v>#DIV/0!</v>
      </c>
      <c r="H77" s="3" t="e">
        <f t="shared" si="6"/>
        <v>#DIV/0!</v>
      </c>
      <c r="I77" s="4" t="e">
        <f t="shared" si="7"/>
        <v>#DIV/0!</v>
      </c>
    </row>
    <row r="78" spans="1:9" x14ac:dyDescent="0.2">
      <c r="A78" s="26" t="str">
        <f>IF('High-Poverty ELEMENTARY'!E79="yes",'High-Poverty ELEMENTARY'!A79,"")</f>
        <v/>
      </c>
      <c r="B78" s="75"/>
      <c r="C78" s="74"/>
      <c r="D78" s="2" t="e">
        <f t="shared" si="4"/>
        <v>#DIV/0!</v>
      </c>
      <c r="E78" s="75"/>
      <c r="F78" s="74"/>
      <c r="G78" s="2" t="e">
        <f t="shared" si="5"/>
        <v>#DIV/0!</v>
      </c>
      <c r="H78" s="3" t="e">
        <f t="shared" si="6"/>
        <v>#DIV/0!</v>
      </c>
      <c r="I78" s="4" t="e">
        <f t="shared" si="7"/>
        <v>#DIV/0!</v>
      </c>
    </row>
    <row r="79" spans="1:9" x14ac:dyDescent="0.2">
      <c r="A79" s="26" t="str">
        <f>IF('High-Poverty ELEMENTARY'!E80="yes",'High-Poverty ELEMENTARY'!A80,"")</f>
        <v/>
      </c>
      <c r="B79" s="75"/>
      <c r="C79" s="74"/>
      <c r="D79" s="2" t="e">
        <f t="shared" si="4"/>
        <v>#DIV/0!</v>
      </c>
      <c r="E79" s="75"/>
      <c r="F79" s="74"/>
      <c r="G79" s="2" t="e">
        <f t="shared" si="5"/>
        <v>#DIV/0!</v>
      </c>
      <c r="H79" s="3" t="e">
        <f t="shared" si="6"/>
        <v>#DIV/0!</v>
      </c>
      <c r="I79" s="4" t="e">
        <f t="shared" si="7"/>
        <v>#DIV/0!</v>
      </c>
    </row>
    <row r="80" spans="1:9" x14ac:dyDescent="0.2">
      <c r="A80" s="26" t="str">
        <f>IF('High-Poverty ELEMENTARY'!E81="yes",'High-Poverty ELEMENTARY'!A81,"")</f>
        <v/>
      </c>
      <c r="B80" s="75"/>
      <c r="C80" s="74"/>
      <c r="D80" s="2" t="e">
        <f t="shared" si="4"/>
        <v>#DIV/0!</v>
      </c>
      <c r="E80" s="75"/>
      <c r="F80" s="74"/>
      <c r="G80" s="2" t="e">
        <f t="shared" si="5"/>
        <v>#DIV/0!</v>
      </c>
      <c r="H80" s="3" t="e">
        <f t="shared" si="6"/>
        <v>#DIV/0!</v>
      </c>
      <c r="I80" s="4" t="e">
        <f t="shared" si="7"/>
        <v>#DIV/0!</v>
      </c>
    </row>
    <row r="81" spans="1:9" x14ac:dyDescent="0.2">
      <c r="A81" s="26" t="str">
        <f>IF('High-Poverty ELEMENTARY'!E82="yes",'High-Poverty ELEMENTARY'!A82,"")</f>
        <v/>
      </c>
      <c r="B81" s="75"/>
      <c r="C81" s="74"/>
      <c r="D81" s="2" t="e">
        <f t="shared" si="4"/>
        <v>#DIV/0!</v>
      </c>
      <c r="E81" s="75"/>
      <c r="F81" s="74"/>
      <c r="G81" s="2" t="e">
        <f t="shared" si="5"/>
        <v>#DIV/0!</v>
      </c>
      <c r="H81" s="3" t="e">
        <f t="shared" si="6"/>
        <v>#DIV/0!</v>
      </c>
      <c r="I81" s="4" t="e">
        <f t="shared" si="7"/>
        <v>#DIV/0!</v>
      </c>
    </row>
    <row r="82" spans="1:9" x14ac:dyDescent="0.2">
      <c r="A82" s="26" t="str">
        <f>IF('High-Poverty ELEMENTARY'!E83="yes",'High-Poverty ELEMENTARY'!A83,"")</f>
        <v/>
      </c>
      <c r="B82" s="75"/>
      <c r="C82" s="74"/>
      <c r="D82" s="2" t="e">
        <f t="shared" si="4"/>
        <v>#DIV/0!</v>
      </c>
      <c r="E82" s="75"/>
      <c r="F82" s="74"/>
      <c r="G82" s="2" t="e">
        <f t="shared" si="5"/>
        <v>#DIV/0!</v>
      </c>
      <c r="H82" s="3" t="e">
        <f t="shared" si="6"/>
        <v>#DIV/0!</v>
      </c>
      <c r="I82" s="4" t="e">
        <f t="shared" si="7"/>
        <v>#DIV/0!</v>
      </c>
    </row>
    <row r="83" spans="1:9" x14ac:dyDescent="0.2">
      <c r="A83" s="26" t="str">
        <f>IF('High-Poverty ELEMENTARY'!E84="yes",'High-Poverty ELEMENTARY'!A84,"")</f>
        <v/>
      </c>
      <c r="B83" s="75"/>
      <c r="C83" s="74"/>
      <c r="D83" s="2" t="e">
        <f t="shared" si="4"/>
        <v>#DIV/0!</v>
      </c>
      <c r="E83" s="75"/>
      <c r="F83" s="74"/>
      <c r="G83" s="2" t="e">
        <f t="shared" si="5"/>
        <v>#DIV/0!</v>
      </c>
      <c r="H83" s="3" t="e">
        <f t="shared" si="6"/>
        <v>#DIV/0!</v>
      </c>
      <c r="I83" s="4" t="e">
        <f t="shared" si="7"/>
        <v>#DIV/0!</v>
      </c>
    </row>
    <row r="84" spans="1:9" x14ac:dyDescent="0.2">
      <c r="A84" s="26" t="str">
        <f>IF('High-Poverty ELEMENTARY'!E85="yes",'High-Poverty ELEMENTARY'!A85,"")</f>
        <v/>
      </c>
      <c r="B84" s="75"/>
      <c r="C84" s="74"/>
      <c r="D84" s="2" t="e">
        <f t="shared" si="4"/>
        <v>#DIV/0!</v>
      </c>
      <c r="E84" s="75"/>
      <c r="F84" s="74"/>
      <c r="G84" s="2" t="e">
        <f t="shared" si="5"/>
        <v>#DIV/0!</v>
      </c>
      <c r="H84" s="3" t="e">
        <f t="shared" si="6"/>
        <v>#DIV/0!</v>
      </c>
      <c r="I84" s="4" t="e">
        <f t="shared" si="7"/>
        <v>#DIV/0!</v>
      </c>
    </row>
    <row r="85" spans="1:9" x14ac:dyDescent="0.2">
      <c r="A85" s="26" t="str">
        <f>IF('High-Poverty ELEMENTARY'!E86="yes",'High-Poverty ELEMENTARY'!A86,"")</f>
        <v/>
      </c>
      <c r="B85" s="75"/>
      <c r="C85" s="74"/>
      <c r="D85" s="2" t="e">
        <f t="shared" si="4"/>
        <v>#DIV/0!</v>
      </c>
      <c r="E85" s="75"/>
      <c r="F85" s="74"/>
      <c r="G85" s="2" t="e">
        <f t="shared" si="5"/>
        <v>#DIV/0!</v>
      </c>
      <c r="H85" s="3" t="e">
        <f t="shared" si="6"/>
        <v>#DIV/0!</v>
      </c>
      <c r="I85" s="4" t="e">
        <f t="shared" si="7"/>
        <v>#DIV/0!</v>
      </c>
    </row>
    <row r="86" spans="1:9" x14ac:dyDescent="0.2">
      <c r="A86" s="26" t="str">
        <f>IF('High-Poverty ELEMENTARY'!E87="yes",'High-Poverty ELEMENTARY'!A87,"")</f>
        <v/>
      </c>
      <c r="B86" s="75"/>
      <c r="C86" s="74"/>
      <c r="D86" s="2" t="e">
        <f t="shared" si="4"/>
        <v>#DIV/0!</v>
      </c>
      <c r="E86" s="75"/>
      <c r="F86" s="74"/>
      <c r="G86" s="2" t="e">
        <f t="shared" si="5"/>
        <v>#DIV/0!</v>
      </c>
      <c r="H86" s="3" t="e">
        <f t="shared" si="6"/>
        <v>#DIV/0!</v>
      </c>
      <c r="I86" s="4" t="e">
        <f t="shared" si="7"/>
        <v>#DIV/0!</v>
      </c>
    </row>
    <row r="87" spans="1:9" x14ac:dyDescent="0.2">
      <c r="A87" s="26" t="str">
        <f>IF('High-Poverty ELEMENTARY'!E88="yes",'High-Poverty ELEMENTARY'!A88,"")</f>
        <v/>
      </c>
      <c r="B87" s="75"/>
      <c r="C87" s="74"/>
      <c r="D87" s="2" t="e">
        <f t="shared" si="4"/>
        <v>#DIV/0!</v>
      </c>
      <c r="E87" s="75"/>
      <c r="F87" s="74"/>
      <c r="G87" s="2" t="e">
        <f t="shared" si="5"/>
        <v>#DIV/0!</v>
      </c>
      <c r="H87" s="3" t="e">
        <f t="shared" si="6"/>
        <v>#DIV/0!</v>
      </c>
      <c r="I87" s="4" t="e">
        <f t="shared" si="7"/>
        <v>#DIV/0!</v>
      </c>
    </row>
    <row r="88" spans="1:9" x14ac:dyDescent="0.2">
      <c r="A88" s="26" t="str">
        <f>IF('High-Poverty ELEMENTARY'!E89="yes",'High-Poverty ELEMENTARY'!A89,"")</f>
        <v/>
      </c>
      <c r="B88" s="75"/>
      <c r="C88" s="74"/>
      <c r="D88" s="2" t="e">
        <f t="shared" si="4"/>
        <v>#DIV/0!</v>
      </c>
      <c r="E88" s="75"/>
      <c r="F88" s="74"/>
      <c r="G88" s="2" t="e">
        <f t="shared" si="5"/>
        <v>#DIV/0!</v>
      </c>
      <c r="H88" s="3" t="e">
        <f t="shared" si="6"/>
        <v>#DIV/0!</v>
      </c>
      <c r="I88" s="4" t="e">
        <f t="shared" si="7"/>
        <v>#DIV/0!</v>
      </c>
    </row>
    <row r="89" spans="1:9" x14ac:dyDescent="0.2">
      <c r="A89" s="26" t="str">
        <f>IF('High-Poverty ELEMENTARY'!E90="yes",'High-Poverty ELEMENTARY'!A90,"")</f>
        <v/>
      </c>
      <c r="B89" s="75"/>
      <c r="C89" s="74"/>
      <c r="D89" s="2" t="e">
        <f t="shared" si="4"/>
        <v>#DIV/0!</v>
      </c>
      <c r="E89" s="75"/>
      <c r="F89" s="74"/>
      <c r="G89" s="2" t="e">
        <f t="shared" si="5"/>
        <v>#DIV/0!</v>
      </c>
      <c r="H89" s="3" t="e">
        <f t="shared" si="6"/>
        <v>#DIV/0!</v>
      </c>
      <c r="I89" s="4" t="e">
        <f t="shared" si="7"/>
        <v>#DIV/0!</v>
      </c>
    </row>
    <row r="90" spans="1:9" x14ac:dyDescent="0.2">
      <c r="A90" s="26" t="str">
        <f>IF('High-Poverty ELEMENTARY'!E91="yes",'High-Poverty ELEMENTARY'!A91,"")</f>
        <v/>
      </c>
      <c r="B90" s="75"/>
      <c r="C90" s="74"/>
      <c r="D90" s="2" t="e">
        <f t="shared" si="4"/>
        <v>#DIV/0!</v>
      </c>
      <c r="E90" s="75"/>
      <c r="F90" s="74"/>
      <c r="G90" s="2" t="e">
        <f t="shared" si="5"/>
        <v>#DIV/0!</v>
      </c>
      <c r="H90" s="3" t="e">
        <f t="shared" si="6"/>
        <v>#DIV/0!</v>
      </c>
      <c r="I90" s="4" t="e">
        <f t="shared" si="7"/>
        <v>#DIV/0!</v>
      </c>
    </row>
    <row r="91" spans="1:9" x14ac:dyDescent="0.2">
      <c r="A91" s="26" t="str">
        <f>IF('High-Poverty ELEMENTARY'!E92="yes",'High-Poverty ELEMENTARY'!A92,"")</f>
        <v/>
      </c>
      <c r="B91" s="75"/>
      <c r="C91" s="74"/>
      <c r="D91" s="2" t="e">
        <f t="shared" si="4"/>
        <v>#DIV/0!</v>
      </c>
      <c r="E91" s="75"/>
      <c r="F91" s="74"/>
      <c r="G91" s="2" t="e">
        <f t="shared" si="5"/>
        <v>#DIV/0!</v>
      </c>
      <c r="H91" s="3" t="e">
        <f t="shared" si="6"/>
        <v>#DIV/0!</v>
      </c>
      <c r="I91" s="4" t="e">
        <f t="shared" si="7"/>
        <v>#DIV/0!</v>
      </c>
    </row>
    <row r="92" spans="1:9" x14ac:dyDescent="0.2">
      <c r="A92" s="26" t="str">
        <f>IF('High-Poverty ELEMENTARY'!E93="yes",'High-Poverty ELEMENTARY'!A93,"")</f>
        <v/>
      </c>
      <c r="B92" s="75"/>
      <c r="C92" s="74"/>
      <c r="D92" s="2" t="e">
        <f t="shared" si="4"/>
        <v>#DIV/0!</v>
      </c>
      <c r="E92" s="75"/>
      <c r="F92" s="74"/>
      <c r="G92" s="2" t="e">
        <f t="shared" si="5"/>
        <v>#DIV/0!</v>
      </c>
      <c r="H92" s="3" t="e">
        <f t="shared" si="6"/>
        <v>#DIV/0!</v>
      </c>
      <c r="I92" s="4" t="e">
        <f t="shared" si="7"/>
        <v>#DIV/0!</v>
      </c>
    </row>
    <row r="93" spans="1:9" x14ac:dyDescent="0.2">
      <c r="A93" s="26" t="str">
        <f>IF('High-Poverty ELEMENTARY'!E94="yes",'High-Poverty ELEMENTARY'!A94,"")</f>
        <v/>
      </c>
      <c r="B93" s="75"/>
      <c r="C93" s="74"/>
      <c r="D93" s="2" t="e">
        <f t="shared" si="4"/>
        <v>#DIV/0!</v>
      </c>
      <c r="E93" s="75"/>
      <c r="F93" s="74"/>
      <c r="G93" s="2" t="e">
        <f t="shared" si="5"/>
        <v>#DIV/0!</v>
      </c>
      <c r="H93" s="3" t="e">
        <f t="shared" si="6"/>
        <v>#DIV/0!</v>
      </c>
      <c r="I93" s="4" t="e">
        <f t="shared" si="7"/>
        <v>#DIV/0!</v>
      </c>
    </row>
    <row r="94" spans="1:9" x14ac:dyDescent="0.2">
      <c r="A94" s="26" t="str">
        <f>IF('High-Poverty ELEMENTARY'!E95="yes",'High-Poverty ELEMENTARY'!A95,"")</f>
        <v/>
      </c>
      <c r="B94" s="75"/>
      <c r="C94" s="74"/>
      <c r="D94" s="2" t="e">
        <f t="shared" si="4"/>
        <v>#DIV/0!</v>
      </c>
      <c r="E94" s="75"/>
      <c r="F94" s="74"/>
      <c r="G94" s="2" t="e">
        <f t="shared" si="5"/>
        <v>#DIV/0!</v>
      </c>
      <c r="H94" s="3" t="e">
        <f t="shared" si="6"/>
        <v>#DIV/0!</v>
      </c>
      <c r="I94" s="4" t="e">
        <f t="shared" si="7"/>
        <v>#DIV/0!</v>
      </c>
    </row>
    <row r="95" spans="1:9" x14ac:dyDescent="0.2">
      <c r="A95" s="26" t="str">
        <f>IF('High-Poverty ELEMENTARY'!E96="yes",'High-Poverty ELEMENTARY'!A96,"")</f>
        <v/>
      </c>
      <c r="B95" s="75"/>
      <c r="C95" s="74"/>
      <c r="D95" s="2" t="e">
        <f t="shared" si="4"/>
        <v>#DIV/0!</v>
      </c>
      <c r="E95" s="75"/>
      <c r="F95" s="74"/>
      <c r="G95" s="2" t="e">
        <f t="shared" si="5"/>
        <v>#DIV/0!</v>
      </c>
      <c r="H95" s="3" t="e">
        <f t="shared" si="6"/>
        <v>#DIV/0!</v>
      </c>
      <c r="I95" s="4" t="e">
        <f t="shared" si="7"/>
        <v>#DIV/0!</v>
      </c>
    </row>
    <row r="96" spans="1:9" x14ac:dyDescent="0.2">
      <c r="A96" s="26" t="str">
        <f>IF('High-Poverty ELEMENTARY'!E97="yes",'High-Poverty ELEMENTARY'!A97,"")</f>
        <v/>
      </c>
      <c r="B96" s="75"/>
      <c r="C96" s="74"/>
      <c r="D96" s="2" t="e">
        <f t="shared" si="4"/>
        <v>#DIV/0!</v>
      </c>
      <c r="E96" s="75"/>
      <c r="F96" s="74"/>
      <c r="G96" s="2" t="e">
        <f t="shared" si="5"/>
        <v>#DIV/0!</v>
      </c>
      <c r="H96" s="3" t="e">
        <f t="shared" si="6"/>
        <v>#DIV/0!</v>
      </c>
      <c r="I96" s="4" t="e">
        <f t="shared" si="7"/>
        <v>#DIV/0!</v>
      </c>
    </row>
    <row r="97" spans="1:9" x14ac:dyDescent="0.2">
      <c r="A97" s="26" t="str">
        <f>IF('High-Poverty ELEMENTARY'!E98="yes",'High-Poverty ELEMENTARY'!A98,"")</f>
        <v/>
      </c>
      <c r="B97" s="75"/>
      <c r="C97" s="74"/>
      <c r="D97" s="2" t="e">
        <f t="shared" si="4"/>
        <v>#DIV/0!</v>
      </c>
      <c r="E97" s="75"/>
      <c r="F97" s="74"/>
      <c r="G97" s="2" t="e">
        <f t="shared" si="5"/>
        <v>#DIV/0!</v>
      </c>
      <c r="H97" s="3" t="e">
        <f t="shared" si="6"/>
        <v>#DIV/0!</v>
      </c>
      <c r="I97" s="4" t="e">
        <f t="shared" si="7"/>
        <v>#DIV/0!</v>
      </c>
    </row>
    <row r="98" spans="1:9" x14ac:dyDescent="0.2">
      <c r="A98" s="26" t="str">
        <f>IF('High-Poverty ELEMENTARY'!E99="yes",'High-Poverty ELEMENTARY'!A99,"")</f>
        <v/>
      </c>
      <c r="B98" s="75"/>
      <c r="C98" s="74"/>
      <c r="D98" s="2" t="e">
        <f t="shared" si="4"/>
        <v>#DIV/0!</v>
      </c>
      <c r="E98" s="75"/>
      <c r="F98" s="74"/>
      <c r="G98" s="2" t="e">
        <f t="shared" si="5"/>
        <v>#DIV/0!</v>
      </c>
      <c r="H98" s="3" t="e">
        <f t="shared" si="6"/>
        <v>#DIV/0!</v>
      </c>
      <c r="I98" s="4" t="e">
        <f t="shared" si="7"/>
        <v>#DIV/0!</v>
      </c>
    </row>
    <row r="99" spans="1:9" x14ac:dyDescent="0.2">
      <c r="A99" s="26" t="str">
        <f>IF('High-Poverty ELEMENTARY'!E100="yes",'High-Poverty ELEMENTARY'!A100,"")</f>
        <v/>
      </c>
      <c r="B99" s="75"/>
      <c r="C99" s="74"/>
      <c r="D99" s="2" t="e">
        <f t="shared" si="4"/>
        <v>#DIV/0!</v>
      </c>
      <c r="E99" s="75"/>
      <c r="F99" s="74"/>
      <c r="G99" s="2" t="e">
        <f t="shared" si="5"/>
        <v>#DIV/0!</v>
      </c>
      <c r="H99" s="3" t="e">
        <f t="shared" si="6"/>
        <v>#DIV/0!</v>
      </c>
      <c r="I99" s="4" t="e">
        <f t="shared" si="7"/>
        <v>#DIV/0!</v>
      </c>
    </row>
    <row r="100" spans="1:9" x14ac:dyDescent="0.2">
      <c r="A100" s="26" t="str">
        <f>IF('High-Poverty ELEMENTARY'!E101="yes",'High-Poverty ELEMENTARY'!A101,"")</f>
        <v/>
      </c>
      <c r="B100" s="75"/>
      <c r="C100" s="74"/>
      <c r="D100" s="2" t="e">
        <f t="shared" si="4"/>
        <v>#DIV/0!</v>
      </c>
      <c r="E100" s="75"/>
      <c r="F100" s="74"/>
      <c r="G100" s="2" t="e">
        <f t="shared" si="5"/>
        <v>#DIV/0!</v>
      </c>
      <c r="H100" s="3" t="e">
        <f t="shared" si="6"/>
        <v>#DIV/0!</v>
      </c>
      <c r="I100" s="4" t="e">
        <f t="shared" si="7"/>
        <v>#DIV/0!</v>
      </c>
    </row>
    <row r="101" spans="1:9" x14ac:dyDescent="0.2">
      <c r="A101" s="26" t="str">
        <f>IF('High-Poverty ELEMENTARY'!E102="yes",'High-Poverty ELEMENTARY'!A102,"")</f>
        <v/>
      </c>
      <c r="B101" s="75"/>
      <c r="C101" s="74"/>
      <c r="D101" s="2" t="e">
        <f t="shared" si="4"/>
        <v>#DIV/0!</v>
      </c>
      <c r="E101" s="75"/>
      <c r="F101" s="74"/>
      <c r="G101" s="2" t="e">
        <f t="shared" si="5"/>
        <v>#DIV/0!</v>
      </c>
      <c r="H101" s="3" t="e">
        <f t="shared" si="6"/>
        <v>#DIV/0!</v>
      </c>
      <c r="I101" s="4" t="e">
        <f t="shared" si="7"/>
        <v>#DIV/0!</v>
      </c>
    </row>
    <row r="102" spans="1:9" x14ac:dyDescent="0.2">
      <c r="A102" s="26" t="str">
        <f>IF('High-Poverty ELEMENTARY'!E103="yes",'High-Poverty ELEMENTARY'!A103,"")</f>
        <v/>
      </c>
      <c r="B102" s="75"/>
      <c r="C102" s="74"/>
      <c r="D102" s="2" t="e">
        <f t="shared" si="4"/>
        <v>#DIV/0!</v>
      </c>
      <c r="E102" s="75"/>
      <c r="F102" s="74"/>
      <c r="G102" s="2" t="e">
        <f t="shared" si="5"/>
        <v>#DIV/0!</v>
      </c>
      <c r="H102" s="3" t="e">
        <f t="shared" si="6"/>
        <v>#DIV/0!</v>
      </c>
      <c r="I102" s="4" t="e">
        <f t="shared" si="7"/>
        <v>#DIV/0!</v>
      </c>
    </row>
    <row r="103" spans="1:9" x14ac:dyDescent="0.2">
      <c r="A103" s="26" t="str">
        <f>IF('High-Poverty ELEMENTARY'!E104="yes",'High-Poverty ELEMENTARY'!A104,"")</f>
        <v/>
      </c>
      <c r="B103" s="75"/>
      <c r="C103" s="74"/>
      <c r="D103" s="2" t="e">
        <f t="shared" si="4"/>
        <v>#DIV/0!</v>
      </c>
      <c r="E103" s="75"/>
      <c r="F103" s="74"/>
      <c r="G103" s="2" t="e">
        <f t="shared" si="5"/>
        <v>#DIV/0!</v>
      </c>
      <c r="H103" s="3" t="e">
        <f t="shared" si="6"/>
        <v>#DIV/0!</v>
      </c>
      <c r="I103" s="4" t="e">
        <f t="shared" si="7"/>
        <v>#DIV/0!</v>
      </c>
    </row>
    <row r="104" spans="1:9" x14ac:dyDescent="0.2">
      <c r="A104" s="26" t="str">
        <f>IF('High-Poverty ELEMENTARY'!E105="yes",'High-Poverty ELEMENTARY'!A105,"")</f>
        <v/>
      </c>
      <c r="B104" s="75"/>
      <c r="C104" s="74"/>
      <c r="D104" s="2" t="e">
        <f t="shared" si="4"/>
        <v>#DIV/0!</v>
      </c>
      <c r="E104" s="75"/>
      <c r="F104" s="74"/>
      <c r="G104" s="2" t="e">
        <f t="shared" si="5"/>
        <v>#DIV/0!</v>
      </c>
      <c r="H104" s="3" t="e">
        <f t="shared" si="6"/>
        <v>#DIV/0!</v>
      </c>
      <c r="I104" s="4" t="e">
        <f t="shared" si="7"/>
        <v>#DIV/0!</v>
      </c>
    </row>
    <row r="105" spans="1:9" x14ac:dyDescent="0.2">
      <c r="A105" s="26" t="str">
        <f>IF('High-Poverty ELEMENTARY'!E106="yes",'High-Poverty ELEMENTARY'!A106,"")</f>
        <v/>
      </c>
      <c r="B105" s="75"/>
      <c r="C105" s="74"/>
      <c r="D105" s="2" t="e">
        <f t="shared" si="4"/>
        <v>#DIV/0!</v>
      </c>
      <c r="E105" s="75"/>
      <c r="F105" s="74"/>
      <c r="G105" s="2" t="e">
        <f t="shared" si="5"/>
        <v>#DIV/0!</v>
      </c>
      <c r="H105" s="3" t="e">
        <f t="shared" si="6"/>
        <v>#DIV/0!</v>
      </c>
      <c r="I105" s="4" t="e">
        <f t="shared" si="7"/>
        <v>#DIV/0!</v>
      </c>
    </row>
    <row r="106" spans="1:9" x14ac:dyDescent="0.2">
      <c r="A106" s="26" t="str">
        <f>IF('High-Poverty ELEMENTARY'!E107="yes",'High-Poverty ELEMENTARY'!A107,"")</f>
        <v/>
      </c>
      <c r="B106" s="75"/>
      <c r="C106" s="74"/>
      <c r="D106" s="2" t="e">
        <f t="shared" si="4"/>
        <v>#DIV/0!</v>
      </c>
      <c r="E106" s="75"/>
      <c r="F106" s="74"/>
      <c r="G106" s="2" t="e">
        <f t="shared" si="5"/>
        <v>#DIV/0!</v>
      </c>
      <c r="H106" s="3" t="e">
        <f t="shared" si="6"/>
        <v>#DIV/0!</v>
      </c>
      <c r="I106" s="4" t="e">
        <f t="shared" si="7"/>
        <v>#DIV/0!</v>
      </c>
    </row>
    <row r="107" spans="1:9" x14ac:dyDescent="0.2">
      <c r="A107" s="26" t="str">
        <f>IF('High-Poverty ELEMENTARY'!E108="yes",'High-Poverty ELEMENTARY'!A108,"")</f>
        <v/>
      </c>
      <c r="B107" s="75"/>
      <c r="C107" s="74"/>
      <c r="D107" s="2" t="e">
        <f t="shared" si="4"/>
        <v>#DIV/0!</v>
      </c>
      <c r="E107" s="75"/>
      <c r="F107" s="74"/>
      <c r="G107" s="2" t="e">
        <f t="shared" si="5"/>
        <v>#DIV/0!</v>
      </c>
      <c r="H107" s="3" t="e">
        <f t="shared" si="6"/>
        <v>#DIV/0!</v>
      </c>
      <c r="I107" s="4" t="e">
        <f t="shared" si="7"/>
        <v>#DIV/0!</v>
      </c>
    </row>
    <row r="108" spans="1:9" x14ac:dyDescent="0.2">
      <c r="A108" s="26" t="str">
        <f>IF('High-Poverty ELEMENTARY'!E109="yes",'High-Poverty ELEMENTARY'!A109,"")</f>
        <v/>
      </c>
      <c r="B108" s="75"/>
      <c r="C108" s="74"/>
      <c r="D108" s="2" t="e">
        <f t="shared" si="4"/>
        <v>#DIV/0!</v>
      </c>
      <c r="E108" s="75"/>
      <c r="F108" s="74"/>
      <c r="G108" s="2" t="e">
        <f t="shared" si="5"/>
        <v>#DIV/0!</v>
      </c>
      <c r="H108" s="3" t="e">
        <f t="shared" si="6"/>
        <v>#DIV/0!</v>
      </c>
      <c r="I108" s="4" t="e">
        <f t="shared" si="7"/>
        <v>#DIV/0!</v>
      </c>
    </row>
    <row r="109" spans="1:9" x14ac:dyDescent="0.2">
      <c r="A109" s="26" t="str">
        <f>IF('High-Poverty ELEMENTARY'!E110="yes",'High-Poverty ELEMENTARY'!A110,"")</f>
        <v/>
      </c>
      <c r="B109" s="75"/>
      <c r="C109" s="74"/>
      <c r="D109" s="2" t="e">
        <f t="shared" si="4"/>
        <v>#DIV/0!</v>
      </c>
      <c r="E109" s="75"/>
      <c r="F109" s="74"/>
      <c r="G109" s="2" t="e">
        <f t="shared" si="5"/>
        <v>#DIV/0!</v>
      </c>
      <c r="H109" s="3" t="e">
        <f t="shared" si="6"/>
        <v>#DIV/0!</v>
      </c>
      <c r="I109" s="4" t="e">
        <f t="shared" si="7"/>
        <v>#DIV/0!</v>
      </c>
    </row>
    <row r="110" spans="1:9" x14ac:dyDescent="0.2">
      <c r="A110" s="26" t="str">
        <f>IF('High-Poverty ELEMENTARY'!E111="yes",'High-Poverty ELEMENTARY'!A111,"")</f>
        <v/>
      </c>
      <c r="B110" s="75"/>
      <c r="C110" s="74"/>
      <c r="D110" s="2" t="e">
        <f t="shared" si="4"/>
        <v>#DIV/0!</v>
      </c>
      <c r="E110" s="75"/>
      <c r="F110" s="74"/>
      <c r="G110" s="2" t="e">
        <f t="shared" si="5"/>
        <v>#DIV/0!</v>
      </c>
      <c r="H110" s="3" t="e">
        <f t="shared" si="6"/>
        <v>#DIV/0!</v>
      </c>
      <c r="I110" s="4" t="e">
        <f t="shared" si="7"/>
        <v>#DIV/0!</v>
      </c>
    </row>
    <row r="111" spans="1:9" x14ac:dyDescent="0.2">
      <c r="A111" s="26" t="str">
        <f>IF('High-Poverty ELEMENTARY'!E112="yes",'High-Poverty ELEMENTARY'!A112,"")</f>
        <v/>
      </c>
      <c r="B111" s="75"/>
      <c r="C111" s="74"/>
      <c r="D111" s="2" t="e">
        <f t="shared" si="4"/>
        <v>#DIV/0!</v>
      </c>
      <c r="E111" s="75"/>
      <c r="F111" s="74"/>
      <c r="G111" s="2" t="e">
        <f t="shared" si="5"/>
        <v>#DIV/0!</v>
      </c>
      <c r="H111" s="3" t="e">
        <f t="shared" si="6"/>
        <v>#DIV/0!</v>
      </c>
      <c r="I111" s="4" t="e">
        <f t="shared" si="7"/>
        <v>#DIV/0!</v>
      </c>
    </row>
    <row r="112" spans="1:9" x14ac:dyDescent="0.2">
      <c r="A112" s="26" t="str">
        <f>IF('High-Poverty ELEMENTARY'!E113="yes",'High-Poverty ELEMENTARY'!A113,"")</f>
        <v/>
      </c>
      <c r="B112" s="75"/>
      <c r="C112" s="74"/>
      <c r="D112" s="2" t="e">
        <f t="shared" si="4"/>
        <v>#DIV/0!</v>
      </c>
      <c r="E112" s="75"/>
      <c r="F112" s="74"/>
      <c r="G112" s="2" t="e">
        <f t="shared" si="5"/>
        <v>#DIV/0!</v>
      </c>
      <c r="H112" s="3" t="e">
        <f t="shared" si="6"/>
        <v>#DIV/0!</v>
      </c>
      <c r="I112" s="4" t="e">
        <f t="shared" si="7"/>
        <v>#DIV/0!</v>
      </c>
    </row>
    <row r="113" spans="1:9" x14ac:dyDescent="0.2">
      <c r="A113" s="26" t="str">
        <f>IF('High-Poverty ELEMENTARY'!E114="yes",'High-Poverty ELEMENTARY'!A114,"")</f>
        <v/>
      </c>
      <c r="B113" s="75"/>
      <c r="C113" s="74"/>
      <c r="D113" s="2" t="e">
        <f t="shared" si="4"/>
        <v>#DIV/0!</v>
      </c>
      <c r="E113" s="75"/>
      <c r="F113" s="74"/>
      <c r="G113" s="2" t="e">
        <f t="shared" si="5"/>
        <v>#DIV/0!</v>
      </c>
      <c r="H113" s="3" t="e">
        <f t="shared" si="6"/>
        <v>#DIV/0!</v>
      </c>
      <c r="I113" s="4" t="e">
        <f t="shared" si="7"/>
        <v>#DIV/0!</v>
      </c>
    </row>
    <row r="114" spans="1:9" x14ac:dyDescent="0.2">
      <c r="A114" s="26" t="str">
        <f>IF('High-Poverty ELEMENTARY'!E115="yes",'High-Poverty ELEMENTARY'!A115,"")</f>
        <v/>
      </c>
      <c r="B114" s="75"/>
      <c r="C114" s="74"/>
      <c r="D114" s="2" t="e">
        <f t="shared" si="4"/>
        <v>#DIV/0!</v>
      </c>
      <c r="E114" s="75"/>
      <c r="F114" s="74"/>
      <c r="G114" s="2" t="e">
        <f t="shared" si="5"/>
        <v>#DIV/0!</v>
      </c>
      <c r="H114" s="3" t="e">
        <f t="shared" si="6"/>
        <v>#DIV/0!</v>
      </c>
      <c r="I114" s="4" t="e">
        <f t="shared" si="7"/>
        <v>#DIV/0!</v>
      </c>
    </row>
    <row r="115" spans="1:9" x14ac:dyDescent="0.2">
      <c r="A115" s="26" t="str">
        <f>IF('High-Poverty ELEMENTARY'!E116="yes",'High-Poverty ELEMENTARY'!A116,"")</f>
        <v/>
      </c>
      <c r="B115" s="75"/>
      <c r="C115" s="74"/>
      <c r="D115" s="2" t="e">
        <f t="shared" si="4"/>
        <v>#DIV/0!</v>
      </c>
      <c r="E115" s="75"/>
      <c r="F115" s="74"/>
      <c r="G115" s="2" t="e">
        <f t="shared" si="5"/>
        <v>#DIV/0!</v>
      </c>
      <c r="H115" s="3" t="e">
        <f t="shared" si="6"/>
        <v>#DIV/0!</v>
      </c>
      <c r="I115" s="4" t="e">
        <f t="shared" si="7"/>
        <v>#DIV/0!</v>
      </c>
    </row>
    <row r="116" spans="1:9" x14ac:dyDescent="0.2">
      <c r="A116" s="26" t="str">
        <f>IF('High-Poverty ELEMENTARY'!E117="yes",'High-Poverty ELEMENTARY'!A117,"")</f>
        <v/>
      </c>
      <c r="B116" s="75"/>
      <c r="C116" s="74"/>
      <c r="D116" s="2" t="e">
        <f t="shared" si="4"/>
        <v>#DIV/0!</v>
      </c>
      <c r="E116" s="75"/>
      <c r="F116" s="74"/>
      <c r="G116" s="2" t="e">
        <f t="shared" si="5"/>
        <v>#DIV/0!</v>
      </c>
      <c r="H116" s="3" t="e">
        <f t="shared" si="6"/>
        <v>#DIV/0!</v>
      </c>
      <c r="I116" s="4" t="e">
        <f t="shared" si="7"/>
        <v>#DIV/0!</v>
      </c>
    </row>
    <row r="117" spans="1:9" x14ac:dyDescent="0.2">
      <c r="A117" s="26" t="str">
        <f>IF('High-Poverty ELEMENTARY'!E118="yes",'High-Poverty ELEMENTARY'!A118,"")</f>
        <v/>
      </c>
      <c r="B117" s="75"/>
      <c r="C117" s="74"/>
      <c r="D117" s="2" t="e">
        <f t="shared" si="4"/>
        <v>#DIV/0!</v>
      </c>
      <c r="E117" s="75"/>
      <c r="F117" s="74"/>
      <c r="G117" s="2" t="e">
        <f t="shared" si="5"/>
        <v>#DIV/0!</v>
      </c>
      <c r="H117" s="3" t="e">
        <f t="shared" si="6"/>
        <v>#DIV/0!</v>
      </c>
      <c r="I117" s="4" t="e">
        <f t="shared" si="7"/>
        <v>#DIV/0!</v>
      </c>
    </row>
    <row r="118" spans="1:9" x14ac:dyDescent="0.2">
      <c r="A118" s="26" t="str">
        <f>IF('High-Poverty ELEMENTARY'!E119="yes",'High-Poverty ELEMENTARY'!A119,"")</f>
        <v/>
      </c>
      <c r="B118" s="75"/>
      <c r="C118" s="74"/>
      <c r="D118" s="2" t="e">
        <f t="shared" si="4"/>
        <v>#DIV/0!</v>
      </c>
      <c r="E118" s="75"/>
      <c r="F118" s="74"/>
      <c r="G118" s="2" t="e">
        <f t="shared" si="5"/>
        <v>#DIV/0!</v>
      </c>
      <c r="H118" s="3" t="e">
        <f t="shared" si="6"/>
        <v>#DIV/0!</v>
      </c>
      <c r="I118" s="4" t="e">
        <f t="shared" si="7"/>
        <v>#DIV/0!</v>
      </c>
    </row>
    <row r="119" spans="1:9" x14ac:dyDescent="0.2">
      <c r="A119" s="26" t="str">
        <f>IF('High-Poverty ELEMENTARY'!E120="yes",'High-Poverty ELEMENTARY'!A120,"")</f>
        <v/>
      </c>
      <c r="B119" s="75"/>
      <c r="C119" s="74"/>
      <c r="D119" s="2" t="e">
        <f t="shared" si="4"/>
        <v>#DIV/0!</v>
      </c>
      <c r="E119" s="75"/>
      <c r="F119" s="74"/>
      <c r="G119" s="2" t="e">
        <f t="shared" si="5"/>
        <v>#DIV/0!</v>
      </c>
      <c r="H119" s="3" t="e">
        <f t="shared" si="6"/>
        <v>#DIV/0!</v>
      </c>
      <c r="I119" s="4" t="e">
        <f t="shared" si="7"/>
        <v>#DIV/0!</v>
      </c>
    </row>
    <row r="120" spans="1:9" x14ac:dyDescent="0.2">
      <c r="A120" s="26" t="str">
        <f>IF('High-Poverty ELEMENTARY'!E121="yes",'High-Poverty ELEMENTARY'!A121,"")</f>
        <v/>
      </c>
      <c r="B120" s="75"/>
      <c r="C120" s="74"/>
      <c r="D120" s="2" t="e">
        <f t="shared" si="4"/>
        <v>#DIV/0!</v>
      </c>
      <c r="E120" s="75"/>
      <c r="F120" s="74"/>
      <c r="G120" s="2" t="e">
        <f t="shared" si="5"/>
        <v>#DIV/0!</v>
      </c>
      <c r="H120" s="3" t="e">
        <f t="shared" si="6"/>
        <v>#DIV/0!</v>
      </c>
      <c r="I120" s="4" t="e">
        <f t="shared" si="7"/>
        <v>#DIV/0!</v>
      </c>
    </row>
    <row r="121" spans="1:9" x14ac:dyDescent="0.2">
      <c r="A121" s="26" t="str">
        <f>IF('High-Poverty ELEMENTARY'!E122="yes",'High-Poverty ELEMENTARY'!A122,"")</f>
        <v/>
      </c>
      <c r="B121" s="75"/>
      <c r="C121" s="74"/>
      <c r="D121" s="2" t="e">
        <f t="shared" si="4"/>
        <v>#DIV/0!</v>
      </c>
      <c r="E121" s="75"/>
      <c r="F121" s="74"/>
      <c r="G121" s="2" t="e">
        <f t="shared" si="5"/>
        <v>#DIV/0!</v>
      </c>
      <c r="H121" s="3" t="e">
        <f t="shared" si="6"/>
        <v>#DIV/0!</v>
      </c>
      <c r="I121" s="4" t="e">
        <f t="shared" si="7"/>
        <v>#DIV/0!</v>
      </c>
    </row>
    <row r="122" spans="1:9" x14ac:dyDescent="0.2">
      <c r="A122" s="26" t="str">
        <f>IF('High-Poverty ELEMENTARY'!E123="yes",'High-Poverty ELEMENTARY'!A123,"")</f>
        <v/>
      </c>
      <c r="B122" s="75"/>
      <c r="C122" s="74"/>
      <c r="D122" s="2" t="e">
        <f t="shared" si="4"/>
        <v>#DIV/0!</v>
      </c>
      <c r="E122" s="75"/>
      <c r="F122" s="74"/>
      <c r="G122" s="2" t="e">
        <f t="shared" si="5"/>
        <v>#DIV/0!</v>
      </c>
      <c r="H122" s="3" t="e">
        <f t="shared" si="6"/>
        <v>#DIV/0!</v>
      </c>
      <c r="I122" s="4" t="e">
        <f t="shared" si="7"/>
        <v>#DIV/0!</v>
      </c>
    </row>
    <row r="123" spans="1:9" x14ac:dyDescent="0.2">
      <c r="A123" s="26" t="str">
        <f>IF('High-Poverty ELEMENTARY'!E124="yes",'High-Poverty ELEMENTARY'!A124,"")</f>
        <v/>
      </c>
      <c r="B123" s="75"/>
      <c r="C123" s="74"/>
      <c r="D123" s="2" t="e">
        <f t="shared" si="4"/>
        <v>#DIV/0!</v>
      </c>
      <c r="E123" s="75"/>
      <c r="F123" s="74"/>
      <c r="G123" s="2" t="e">
        <f t="shared" si="5"/>
        <v>#DIV/0!</v>
      </c>
      <c r="H123" s="3" t="e">
        <f t="shared" si="6"/>
        <v>#DIV/0!</v>
      </c>
      <c r="I123" s="4" t="e">
        <f t="shared" si="7"/>
        <v>#DIV/0!</v>
      </c>
    </row>
    <row r="124" spans="1:9" x14ac:dyDescent="0.2">
      <c r="A124" s="26" t="str">
        <f>IF('High-Poverty ELEMENTARY'!E125="yes",'High-Poverty ELEMENTARY'!A125,"")</f>
        <v/>
      </c>
      <c r="B124" s="75"/>
      <c r="C124" s="74"/>
      <c r="D124" s="2" t="e">
        <f t="shared" si="4"/>
        <v>#DIV/0!</v>
      </c>
      <c r="E124" s="75"/>
      <c r="F124" s="74"/>
      <c r="G124" s="2" t="e">
        <f t="shared" si="5"/>
        <v>#DIV/0!</v>
      </c>
      <c r="H124" s="3" t="e">
        <f t="shared" si="6"/>
        <v>#DIV/0!</v>
      </c>
      <c r="I124" s="4" t="e">
        <f t="shared" si="7"/>
        <v>#DIV/0!</v>
      </c>
    </row>
    <row r="125" spans="1:9" x14ac:dyDescent="0.2">
      <c r="A125" s="26" t="str">
        <f>IF('High-Poverty ELEMENTARY'!E126="yes",'High-Poverty ELEMENTARY'!A126,"")</f>
        <v/>
      </c>
      <c r="B125" s="75"/>
      <c r="C125" s="74"/>
      <c r="D125" s="2" t="e">
        <f t="shared" si="4"/>
        <v>#DIV/0!</v>
      </c>
      <c r="E125" s="75"/>
      <c r="F125" s="74"/>
      <c r="G125" s="2" t="e">
        <f t="shared" si="5"/>
        <v>#DIV/0!</v>
      </c>
      <c r="H125" s="3" t="e">
        <f t="shared" si="6"/>
        <v>#DIV/0!</v>
      </c>
      <c r="I125" s="4" t="e">
        <f t="shared" si="7"/>
        <v>#DIV/0!</v>
      </c>
    </row>
    <row r="126" spans="1:9" x14ac:dyDescent="0.2">
      <c r="A126" s="26" t="str">
        <f>IF('High-Poverty ELEMENTARY'!E127="yes",'High-Poverty ELEMENTARY'!A127,"")</f>
        <v/>
      </c>
      <c r="B126" s="75"/>
      <c r="C126" s="74"/>
      <c r="D126" s="2" t="e">
        <f t="shared" si="4"/>
        <v>#DIV/0!</v>
      </c>
      <c r="E126" s="75"/>
      <c r="F126" s="74"/>
      <c r="G126" s="2" t="e">
        <f t="shared" si="5"/>
        <v>#DIV/0!</v>
      </c>
      <c r="H126" s="3" t="e">
        <f t="shared" si="6"/>
        <v>#DIV/0!</v>
      </c>
      <c r="I126" s="4" t="e">
        <f t="shared" si="7"/>
        <v>#DIV/0!</v>
      </c>
    </row>
    <row r="127" spans="1:9" x14ac:dyDescent="0.2">
      <c r="A127" s="26" t="str">
        <f>IF('High-Poverty ELEMENTARY'!E128="yes",'High-Poverty ELEMENTARY'!A128,"")</f>
        <v/>
      </c>
      <c r="B127" s="75"/>
      <c r="C127" s="74"/>
      <c r="D127" s="2" t="e">
        <f t="shared" si="4"/>
        <v>#DIV/0!</v>
      </c>
      <c r="E127" s="75"/>
      <c r="F127" s="74"/>
      <c r="G127" s="2" t="e">
        <f t="shared" si="5"/>
        <v>#DIV/0!</v>
      </c>
      <c r="H127" s="3" t="e">
        <f t="shared" si="6"/>
        <v>#DIV/0!</v>
      </c>
      <c r="I127" s="4" t="e">
        <f t="shared" si="7"/>
        <v>#DIV/0!</v>
      </c>
    </row>
    <row r="128" spans="1:9" x14ac:dyDescent="0.2">
      <c r="A128" s="26" t="str">
        <f>IF('High-Poverty ELEMENTARY'!E129="yes",'High-Poverty ELEMENTARY'!A129,"")</f>
        <v/>
      </c>
      <c r="B128" s="75"/>
      <c r="C128" s="74"/>
      <c r="D128" s="2" t="e">
        <f t="shared" si="4"/>
        <v>#DIV/0!</v>
      </c>
      <c r="E128" s="75"/>
      <c r="F128" s="74"/>
      <c r="G128" s="2" t="e">
        <f t="shared" si="5"/>
        <v>#DIV/0!</v>
      </c>
      <c r="H128" s="3" t="e">
        <f t="shared" si="6"/>
        <v>#DIV/0!</v>
      </c>
      <c r="I128" s="4" t="e">
        <f t="shared" si="7"/>
        <v>#DIV/0!</v>
      </c>
    </row>
    <row r="129" spans="1:9" x14ac:dyDescent="0.2">
      <c r="A129" s="26" t="str">
        <f>IF('High-Poverty ELEMENTARY'!E130="yes",'High-Poverty ELEMENTARY'!A130,"")</f>
        <v/>
      </c>
      <c r="B129" s="75"/>
      <c r="C129" s="74"/>
      <c r="D129" s="2" t="e">
        <f t="shared" si="4"/>
        <v>#DIV/0!</v>
      </c>
      <c r="E129" s="75"/>
      <c r="F129" s="74"/>
      <c r="G129" s="2" t="e">
        <f t="shared" si="5"/>
        <v>#DIV/0!</v>
      </c>
      <c r="H129" s="3" t="e">
        <f t="shared" si="6"/>
        <v>#DIV/0!</v>
      </c>
      <c r="I129" s="4" t="e">
        <f t="shared" si="7"/>
        <v>#DIV/0!</v>
      </c>
    </row>
    <row r="130" spans="1:9" x14ac:dyDescent="0.2">
      <c r="A130" s="26" t="str">
        <f>IF('High-Poverty ELEMENTARY'!E131="yes",'High-Poverty ELEMENTARY'!A131,"")</f>
        <v/>
      </c>
      <c r="B130" s="75"/>
      <c r="C130" s="74"/>
      <c r="D130" s="2" t="e">
        <f t="shared" si="4"/>
        <v>#DIV/0!</v>
      </c>
      <c r="E130" s="75"/>
      <c r="F130" s="74"/>
      <c r="G130" s="2" t="e">
        <f t="shared" si="5"/>
        <v>#DIV/0!</v>
      </c>
      <c r="H130" s="3" t="e">
        <f t="shared" si="6"/>
        <v>#DIV/0!</v>
      </c>
      <c r="I130" s="4" t="e">
        <f t="shared" si="7"/>
        <v>#DIV/0!</v>
      </c>
    </row>
    <row r="131" spans="1:9" x14ac:dyDescent="0.2">
      <c r="A131" s="26" t="str">
        <f>IF('High-Poverty ELEMENTARY'!E132="yes",'High-Poverty ELEMENTARY'!A132,"")</f>
        <v/>
      </c>
      <c r="B131" s="75"/>
      <c r="C131" s="74"/>
      <c r="D131" s="2" t="e">
        <f t="shared" si="4"/>
        <v>#DIV/0!</v>
      </c>
      <c r="E131" s="75"/>
      <c r="F131" s="74"/>
      <c r="G131" s="2" t="e">
        <f t="shared" si="5"/>
        <v>#DIV/0!</v>
      </c>
      <c r="H131" s="3" t="e">
        <f t="shared" si="6"/>
        <v>#DIV/0!</v>
      </c>
      <c r="I131" s="4" t="e">
        <f t="shared" si="7"/>
        <v>#DIV/0!</v>
      </c>
    </row>
    <row r="132" spans="1:9" x14ac:dyDescent="0.2">
      <c r="A132" s="26" t="str">
        <f>IF('High-Poverty ELEMENTARY'!E133="yes",'High-Poverty ELEMENTARY'!A133,"")</f>
        <v/>
      </c>
      <c r="B132" s="75"/>
      <c r="C132" s="74"/>
      <c r="D132" s="2" t="e">
        <f t="shared" si="4"/>
        <v>#DIV/0!</v>
      </c>
      <c r="E132" s="75"/>
      <c r="F132" s="74"/>
      <c r="G132" s="2" t="e">
        <f t="shared" si="5"/>
        <v>#DIV/0!</v>
      </c>
      <c r="H132" s="3" t="e">
        <f t="shared" si="6"/>
        <v>#DIV/0!</v>
      </c>
      <c r="I132" s="4" t="e">
        <f t="shared" si="7"/>
        <v>#DIV/0!</v>
      </c>
    </row>
    <row r="133" spans="1:9" x14ac:dyDescent="0.2">
      <c r="A133" s="26" t="str">
        <f>IF('High-Poverty ELEMENTARY'!E134="yes",'High-Poverty ELEMENTARY'!A134,"")</f>
        <v/>
      </c>
      <c r="B133" s="75"/>
      <c r="C133" s="74"/>
      <c r="D133" s="2" t="e">
        <f t="shared" si="4"/>
        <v>#DIV/0!</v>
      </c>
      <c r="E133" s="75"/>
      <c r="F133" s="74"/>
      <c r="G133" s="2" t="e">
        <f t="shared" si="5"/>
        <v>#DIV/0!</v>
      </c>
      <c r="H133" s="3" t="e">
        <f t="shared" si="6"/>
        <v>#DIV/0!</v>
      </c>
      <c r="I133" s="4" t="e">
        <f t="shared" si="7"/>
        <v>#DIV/0!</v>
      </c>
    </row>
    <row r="134" spans="1:9" x14ac:dyDescent="0.2">
      <c r="A134" s="26" t="str">
        <f>IF('High-Poverty ELEMENTARY'!E135="yes",'High-Poverty ELEMENTARY'!A135,"")</f>
        <v/>
      </c>
      <c r="B134" s="75"/>
      <c r="C134" s="74"/>
      <c r="D134" s="2" t="e">
        <f t="shared" si="4"/>
        <v>#DIV/0!</v>
      </c>
      <c r="E134" s="75"/>
      <c r="F134" s="74"/>
      <c r="G134" s="2" t="e">
        <f t="shared" si="5"/>
        <v>#DIV/0!</v>
      </c>
      <c r="H134" s="3" t="e">
        <f t="shared" si="6"/>
        <v>#DIV/0!</v>
      </c>
      <c r="I134" s="4" t="e">
        <f t="shared" si="7"/>
        <v>#DIV/0!</v>
      </c>
    </row>
    <row r="135" spans="1:9" x14ac:dyDescent="0.2">
      <c r="A135" s="26" t="str">
        <f>IF('High-Poverty ELEMENTARY'!E136="yes",'High-Poverty ELEMENTARY'!A136,"")</f>
        <v/>
      </c>
      <c r="B135" s="75"/>
      <c r="C135" s="74"/>
      <c r="D135" s="2" t="e">
        <f t="shared" si="4"/>
        <v>#DIV/0!</v>
      </c>
      <c r="E135" s="75"/>
      <c r="F135" s="74"/>
      <c r="G135" s="2" t="e">
        <f t="shared" si="5"/>
        <v>#DIV/0!</v>
      </c>
      <c r="H135" s="3" t="e">
        <f t="shared" si="6"/>
        <v>#DIV/0!</v>
      </c>
      <c r="I135" s="4" t="e">
        <f t="shared" si="7"/>
        <v>#DIV/0!</v>
      </c>
    </row>
    <row r="136" spans="1:9" x14ac:dyDescent="0.2">
      <c r="A136" s="26" t="str">
        <f>IF('High-Poverty ELEMENTARY'!E137="yes",'High-Poverty ELEMENTARY'!A137,"")</f>
        <v/>
      </c>
      <c r="B136" s="75"/>
      <c r="C136" s="74"/>
      <c r="D136" s="2" t="e">
        <f t="shared" si="4"/>
        <v>#DIV/0!</v>
      </c>
      <c r="E136" s="75"/>
      <c r="F136" s="74"/>
      <c r="G136" s="2" t="e">
        <f t="shared" si="5"/>
        <v>#DIV/0!</v>
      </c>
      <c r="H136" s="3" t="e">
        <f t="shared" si="6"/>
        <v>#DIV/0!</v>
      </c>
      <c r="I136" s="4" t="e">
        <f t="shared" si="7"/>
        <v>#DIV/0!</v>
      </c>
    </row>
    <row r="137" spans="1:9" x14ac:dyDescent="0.2">
      <c r="A137" s="26" t="str">
        <f>IF('High-Poverty ELEMENTARY'!E138="yes",'High-Poverty ELEMENTARY'!A138,"")</f>
        <v/>
      </c>
      <c r="B137" s="75"/>
      <c r="C137" s="74"/>
      <c r="D137" s="2" t="e">
        <f t="shared" ref="D137:D200" si="8">B137/C137</f>
        <v>#DIV/0!</v>
      </c>
      <c r="E137" s="75"/>
      <c r="F137" s="74"/>
      <c r="G137" s="2" t="e">
        <f t="shared" ref="G137:G200" si="9">E137/F137</f>
        <v>#DIV/0!</v>
      </c>
      <c r="H137" s="3" t="e">
        <f t="shared" ref="H137:H200" si="10">IF(G137&gt;D137,G137-D137,0)</f>
        <v>#DIV/0!</v>
      </c>
      <c r="I137" s="4" t="e">
        <f t="shared" si="7"/>
        <v>#DIV/0!</v>
      </c>
    </row>
    <row r="138" spans="1:9" x14ac:dyDescent="0.2">
      <c r="A138" s="26" t="str">
        <f>IF('High-Poverty ELEMENTARY'!E139="yes",'High-Poverty ELEMENTARY'!A139,"")</f>
        <v/>
      </c>
      <c r="B138" s="75"/>
      <c r="C138" s="74"/>
      <c r="D138" s="2" t="e">
        <f t="shared" si="8"/>
        <v>#DIV/0!</v>
      </c>
      <c r="E138" s="75"/>
      <c r="F138" s="74"/>
      <c r="G138" s="2" t="e">
        <f t="shared" si="9"/>
        <v>#DIV/0!</v>
      </c>
      <c r="H138" s="3" t="e">
        <f t="shared" si="10"/>
        <v>#DIV/0!</v>
      </c>
      <c r="I138" s="4" t="e">
        <f t="shared" ref="I138:I201" si="11">IF(H138&lt;0.01,"Yes","No")</f>
        <v>#DIV/0!</v>
      </c>
    </row>
    <row r="139" spans="1:9" x14ac:dyDescent="0.2">
      <c r="A139" s="26" t="str">
        <f>IF('High-Poverty ELEMENTARY'!E140="yes",'High-Poverty ELEMENTARY'!A140,"")</f>
        <v/>
      </c>
      <c r="B139" s="75"/>
      <c r="C139" s="74"/>
      <c r="D139" s="2" t="e">
        <f t="shared" si="8"/>
        <v>#DIV/0!</v>
      </c>
      <c r="E139" s="75"/>
      <c r="F139" s="74"/>
      <c r="G139" s="2" t="e">
        <f t="shared" si="9"/>
        <v>#DIV/0!</v>
      </c>
      <c r="H139" s="3" t="e">
        <f t="shared" si="10"/>
        <v>#DIV/0!</v>
      </c>
      <c r="I139" s="4" t="e">
        <f t="shared" si="11"/>
        <v>#DIV/0!</v>
      </c>
    </row>
    <row r="140" spans="1:9" x14ac:dyDescent="0.2">
      <c r="A140" s="26" t="str">
        <f>IF('High-Poverty ELEMENTARY'!E141="yes",'High-Poverty ELEMENTARY'!A141,"")</f>
        <v/>
      </c>
      <c r="B140" s="75"/>
      <c r="C140" s="74"/>
      <c r="D140" s="2" t="e">
        <f t="shared" si="8"/>
        <v>#DIV/0!</v>
      </c>
      <c r="E140" s="75"/>
      <c r="F140" s="74"/>
      <c r="G140" s="2" t="e">
        <f t="shared" si="9"/>
        <v>#DIV/0!</v>
      </c>
      <c r="H140" s="3" t="e">
        <f t="shared" si="10"/>
        <v>#DIV/0!</v>
      </c>
      <c r="I140" s="4" t="e">
        <f t="shared" si="11"/>
        <v>#DIV/0!</v>
      </c>
    </row>
    <row r="141" spans="1:9" x14ac:dyDescent="0.2">
      <c r="A141" s="26" t="str">
        <f>IF('High-Poverty ELEMENTARY'!E142="yes",'High-Poverty ELEMENTARY'!A142,"")</f>
        <v/>
      </c>
      <c r="B141" s="75"/>
      <c r="C141" s="74"/>
      <c r="D141" s="2" t="e">
        <f t="shared" si="8"/>
        <v>#DIV/0!</v>
      </c>
      <c r="E141" s="75"/>
      <c r="F141" s="74"/>
      <c r="G141" s="2" t="e">
        <f t="shared" si="9"/>
        <v>#DIV/0!</v>
      </c>
      <c r="H141" s="3" t="e">
        <f t="shared" si="10"/>
        <v>#DIV/0!</v>
      </c>
      <c r="I141" s="4" t="e">
        <f t="shared" si="11"/>
        <v>#DIV/0!</v>
      </c>
    </row>
    <row r="142" spans="1:9" x14ac:dyDescent="0.2">
      <c r="A142" s="26" t="str">
        <f>IF('High-Poverty ELEMENTARY'!E143="yes",'High-Poverty ELEMENTARY'!A143,"")</f>
        <v/>
      </c>
      <c r="B142" s="75"/>
      <c r="C142" s="74"/>
      <c r="D142" s="2" t="e">
        <f t="shared" si="8"/>
        <v>#DIV/0!</v>
      </c>
      <c r="E142" s="75"/>
      <c r="F142" s="74"/>
      <c r="G142" s="2" t="e">
        <f t="shared" si="9"/>
        <v>#DIV/0!</v>
      </c>
      <c r="H142" s="3" t="e">
        <f t="shared" si="10"/>
        <v>#DIV/0!</v>
      </c>
      <c r="I142" s="4" t="e">
        <f t="shared" si="11"/>
        <v>#DIV/0!</v>
      </c>
    </row>
    <row r="143" spans="1:9" x14ac:dyDescent="0.2">
      <c r="A143" s="26" t="str">
        <f>IF('High-Poverty ELEMENTARY'!E144="yes",'High-Poverty ELEMENTARY'!A144,"")</f>
        <v/>
      </c>
      <c r="B143" s="75"/>
      <c r="C143" s="74"/>
      <c r="D143" s="2" t="e">
        <f t="shared" si="8"/>
        <v>#DIV/0!</v>
      </c>
      <c r="E143" s="75"/>
      <c r="F143" s="74"/>
      <c r="G143" s="2" t="e">
        <f t="shared" si="9"/>
        <v>#DIV/0!</v>
      </c>
      <c r="H143" s="3" t="e">
        <f t="shared" si="10"/>
        <v>#DIV/0!</v>
      </c>
      <c r="I143" s="4" t="e">
        <f t="shared" si="11"/>
        <v>#DIV/0!</v>
      </c>
    </row>
    <row r="144" spans="1:9" x14ac:dyDescent="0.2">
      <c r="A144" s="26" t="str">
        <f>IF('High-Poverty ELEMENTARY'!E145="yes",'High-Poverty ELEMENTARY'!A145,"")</f>
        <v/>
      </c>
      <c r="B144" s="75"/>
      <c r="C144" s="74"/>
      <c r="D144" s="2" t="e">
        <f t="shared" si="8"/>
        <v>#DIV/0!</v>
      </c>
      <c r="E144" s="75"/>
      <c r="F144" s="74"/>
      <c r="G144" s="2" t="e">
        <f t="shared" si="9"/>
        <v>#DIV/0!</v>
      </c>
      <c r="H144" s="3" t="e">
        <f t="shared" si="10"/>
        <v>#DIV/0!</v>
      </c>
      <c r="I144" s="4" t="e">
        <f t="shared" si="11"/>
        <v>#DIV/0!</v>
      </c>
    </row>
    <row r="145" spans="1:9" x14ac:dyDescent="0.2">
      <c r="A145" s="26" t="str">
        <f>IF('High-Poverty ELEMENTARY'!E146="yes",'High-Poverty ELEMENTARY'!A146,"")</f>
        <v/>
      </c>
      <c r="B145" s="75"/>
      <c r="C145" s="74"/>
      <c r="D145" s="2" t="e">
        <f t="shared" si="8"/>
        <v>#DIV/0!</v>
      </c>
      <c r="E145" s="75"/>
      <c r="F145" s="74"/>
      <c r="G145" s="2" t="e">
        <f t="shared" si="9"/>
        <v>#DIV/0!</v>
      </c>
      <c r="H145" s="3" t="e">
        <f t="shared" si="10"/>
        <v>#DIV/0!</v>
      </c>
      <c r="I145" s="4" t="e">
        <f t="shared" si="11"/>
        <v>#DIV/0!</v>
      </c>
    </row>
    <row r="146" spans="1:9" x14ac:dyDescent="0.2">
      <c r="A146" s="26" t="str">
        <f>IF('High-Poverty ELEMENTARY'!E147="yes",'High-Poverty ELEMENTARY'!A147,"")</f>
        <v/>
      </c>
      <c r="B146" s="75"/>
      <c r="C146" s="74"/>
      <c r="D146" s="2" t="e">
        <f t="shared" si="8"/>
        <v>#DIV/0!</v>
      </c>
      <c r="E146" s="75"/>
      <c r="F146" s="74"/>
      <c r="G146" s="2" t="e">
        <f t="shared" si="9"/>
        <v>#DIV/0!</v>
      </c>
      <c r="H146" s="3" t="e">
        <f t="shared" si="10"/>
        <v>#DIV/0!</v>
      </c>
      <c r="I146" s="4" t="e">
        <f t="shared" si="11"/>
        <v>#DIV/0!</v>
      </c>
    </row>
    <row r="147" spans="1:9" x14ac:dyDescent="0.2">
      <c r="A147" s="26" t="str">
        <f>IF('High-Poverty ELEMENTARY'!E148="yes",'High-Poverty ELEMENTARY'!A148,"")</f>
        <v/>
      </c>
      <c r="B147" s="75"/>
      <c r="C147" s="74"/>
      <c r="D147" s="2" t="e">
        <f t="shared" si="8"/>
        <v>#DIV/0!</v>
      </c>
      <c r="E147" s="75"/>
      <c r="F147" s="74"/>
      <c r="G147" s="2" t="e">
        <f t="shared" si="9"/>
        <v>#DIV/0!</v>
      </c>
      <c r="H147" s="3" t="e">
        <f t="shared" si="10"/>
        <v>#DIV/0!</v>
      </c>
      <c r="I147" s="4" t="e">
        <f t="shared" si="11"/>
        <v>#DIV/0!</v>
      </c>
    </row>
    <row r="148" spans="1:9" x14ac:dyDescent="0.2">
      <c r="A148" s="26" t="str">
        <f>IF('High-Poverty ELEMENTARY'!E149="yes",'High-Poverty ELEMENTARY'!A149,"")</f>
        <v/>
      </c>
      <c r="B148" s="75"/>
      <c r="C148" s="74"/>
      <c r="D148" s="2" t="e">
        <f t="shared" si="8"/>
        <v>#DIV/0!</v>
      </c>
      <c r="E148" s="75"/>
      <c r="F148" s="74"/>
      <c r="G148" s="2" t="e">
        <f t="shared" si="9"/>
        <v>#DIV/0!</v>
      </c>
      <c r="H148" s="3" t="e">
        <f t="shared" si="10"/>
        <v>#DIV/0!</v>
      </c>
      <c r="I148" s="4" t="e">
        <f t="shared" si="11"/>
        <v>#DIV/0!</v>
      </c>
    </row>
    <row r="149" spans="1:9" x14ac:dyDescent="0.2">
      <c r="A149" s="26" t="str">
        <f>IF('High-Poverty ELEMENTARY'!E150="yes",'High-Poverty ELEMENTARY'!A150,"")</f>
        <v/>
      </c>
      <c r="B149" s="75"/>
      <c r="C149" s="74"/>
      <c r="D149" s="2" t="e">
        <f t="shared" si="8"/>
        <v>#DIV/0!</v>
      </c>
      <c r="E149" s="75"/>
      <c r="F149" s="74"/>
      <c r="G149" s="2" t="e">
        <f t="shared" si="9"/>
        <v>#DIV/0!</v>
      </c>
      <c r="H149" s="3" t="e">
        <f t="shared" si="10"/>
        <v>#DIV/0!</v>
      </c>
      <c r="I149" s="4" t="e">
        <f t="shared" si="11"/>
        <v>#DIV/0!</v>
      </c>
    </row>
    <row r="150" spans="1:9" x14ac:dyDescent="0.2">
      <c r="A150" s="26" t="str">
        <f>IF('High-Poverty ELEMENTARY'!E151="yes",'High-Poverty ELEMENTARY'!A151,"")</f>
        <v/>
      </c>
      <c r="B150" s="75"/>
      <c r="C150" s="74"/>
      <c r="D150" s="2" t="e">
        <f t="shared" si="8"/>
        <v>#DIV/0!</v>
      </c>
      <c r="E150" s="75"/>
      <c r="F150" s="74"/>
      <c r="G150" s="2" t="e">
        <f t="shared" si="9"/>
        <v>#DIV/0!</v>
      </c>
      <c r="H150" s="3" t="e">
        <f t="shared" si="10"/>
        <v>#DIV/0!</v>
      </c>
      <c r="I150" s="4" t="e">
        <f t="shared" si="11"/>
        <v>#DIV/0!</v>
      </c>
    </row>
    <row r="151" spans="1:9" x14ac:dyDescent="0.2">
      <c r="A151" s="26" t="str">
        <f>IF('High-Poverty ELEMENTARY'!E152="yes",'High-Poverty ELEMENTARY'!A152,"")</f>
        <v/>
      </c>
      <c r="B151" s="75"/>
      <c r="C151" s="74"/>
      <c r="D151" s="2" t="e">
        <f t="shared" si="8"/>
        <v>#DIV/0!</v>
      </c>
      <c r="E151" s="75"/>
      <c r="F151" s="74"/>
      <c r="G151" s="2" t="e">
        <f t="shared" si="9"/>
        <v>#DIV/0!</v>
      </c>
      <c r="H151" s="3" t="e">
        <f t="shared" si="10"/>
        <v>#DIV/0!</v>
      </c>
      <c r="I151" s="4" t="e">
        <f t="shared" si="11"/>
        <v>#DIV/0!</v>
      </c>
    </row>
    <row r="152" spans="1:9" x14ac:dyDescent="0.2">
      <c r="A152" s="26" t="str">
        <f>IF('High-Poverty ELEMENTARY'!E153="yes",'High-Poverty ELEMENTARY'!A153,"")</f>
        <v/>
      </c>
      <c r="B152" s="75"/>
      <c r="C152" s="74"/>
      <c r="D152" s="2" t="e">
        <f t="shared" si="8"/>
        <v>#DIV/0!</v>
      </c>
      <c r="E152" s="75"/>
      <c r="F152" s="74"/>
      <c r="G152" s="2" t="e">
        <f t="shared" si="9"/>
        <v>#DIV/0!</v>
      </c>
      <c r="H152" s="3" t="e">
        <f t="shared" si="10"/>
        <v>#DIV/0!</v>
      </c>
      <c r="I152" s="4" t="e">
        <f t="shared" si="11"/>
        <v>#DIV/0!</v>
      </c>
    </row>
    <row r="153" spans="1:9" x14ac:dyDescent="0.2">
      <c r="A153" s="26" t="str">
        <f>IF('High-Poverty ELEMENTARY'!E154="yes",'High-Poverty ELEMENTARY'!A154,"")</f>
        <v/>
      </c>
      <c r="B153" s="75"/>
      <c r="C153" s="74"/>
      <c r="D153" s="2" t="e">
        <f t="shared" si="8"/>
        <v>#DIV/0!</v>
      </c>
      <c r="E153" s="75"/>
      <c r="F153" s="74"/>
      <c r="G153" s="2" t="e">
        <f t="shared" si="9"/>
        <v>#DIV/0!</v>
      </c>
      <c r="H153" s="3" t="e">
        <f t="shared" si="10"/>
        <v>#DIV/0!</v>
      </c>
      <c r="I153" s="4" t="e">
        <f t="shared" si="11"/>
        <v>#DIV/0!</v>
      </c>
    </row>
    <row r="154" spans="1:9" x14ac:dyDescent="0.2">
      <c r="A154" s="26" t="str">
        <f>IF('High-Poverty ELEMENTARY'!E155="yes",'High-Poverty ELEMENTARY'!A155,"")</f>
        <v/>
      </c>
      <c r="B154" s="75"/>
      <c r="C154" s="74"/>
      <c r="D154" s="2" t="e">
        <f t="shared" si="8"/>
        <v>#DIV/0!</v>
      </c>
      <c r="E154" s="75"/>
      <c r="F154" s="74"/>
      <c r="G154" s="2" t="e">
        <f t="shared" si="9"/>
        <v>#DIV/0!</v>
      </c>
      <c r="H154" s="3" t="e">
        <f t="shared" si="10"/>
        <v>#DIV/0!</v>
      </c>
      <c r="I154" s="4" t="e">
        <f t="shared" si="11"/>
        <v>#DIV/0!</v>
      </c>
    </row>
    <row r="155" spans="1:9" x14ac:dyDescent="0.2">
      <c r="A155" s="26" t="str">
        <f>IF('High-Poverty ELEMENTARY'!E156="yes",'High-Poverty ELEMENTARY'!A156,"")</f>
        <v/>
      </c>
      <c r="B155" s="75"/>
      <c r="C155" s="74"/>
      <c r="D155" s="2" t="e">
        <f t="shared" si="8"/>
        <v>#DIV/0!</v>
      </c>
      <c r="E155" s="75"/>
      <c r="F155" s="74"/>
      <c r="G155" s="2" t="e">
        <f t="shared" si="9"/>
        <v>#DIV/0!</v>
      </c>
      <c r="H155" s="3" t="e">
        <f t="shared" si="10"/>
        <v>#DIV/0!</v>
      </c>
      <c r="I155" s="4" t="e">
        <f t="shared" si="11"/>
        <v>#DIV/0!</v>
      </c>
    </row>
    <row r="156" spans="1:9" x14ac:dyDescent="0.2">
      <c r="A156" s="26" t="str">
        <f>IF('High-Poverty ELEMENTARY'!E157="yes",'High-Poverty ELEMENTARY'!A157,"")</f>
        <v/>
      </c>
      <c r="B156" s="75"/>
      <c r="C156" s="74"/>
      <c r="D156" s="2" t="e">
        <f t="shared" si="8"/>
        <v>#DIV/0!</v>
      </c>
      <c r="E156" s="75"/>
      <c r="F156" s="74"/>
      <c r="G156" s="2" t="e">
        <f t="shared" si="9"/>
        <v>#DIV/0!</v>
      </c>
      <c r="H156" s="3" t="e">
        <f t="shared" si="10"/>
        <v>#DIV/0!</v>
      </c>
      <c r="I156" s="4" t="e">
        <f t="shared" si="11"/>
        <v>#DIV/0!</v>
      </c>
    </row>
    <row r="157" spans="1:9" x14ac:dyDescent="0.2">
      <c r="A157" s="26" t="str">
        <f>IF('High-Poverty ELEMENTARY'!E158="yes",'High-Poverty ELEMENTARY'!A158,"")</f>
        <v/>
      </c>
      <c r="B157" s="75"/>
      <c r="C157" s="74"/>
      <c r="D157" s="2" t="e">
        <f t="shared" si="8"/>
        <v>#DIV/0!</v>
      </c>
      <c r="E157" s="75"/>
      <c r="F157" s="74"/>
      <c r="G157" s="2" t="e">
        <f t="shared" si="9"/>
        <v>#DIV/0!</v>
      </c>
      <c r="H157" s="3" t="e">
        <f t="shared" si="10"/>
        <v>#DIV/0!</v>
      </c>
      <c r="I157" s="4" t="e">
        <f t="shared" si="11"/>
        <v>#DIV/0!</v>
      </c>
    </row>
    <row r="158" spans="1:9" x14ac:dyDescent="0.2">
      <c r="A158" s="26" t="str">
        <f>IF('High-Poverty ELEMENTARY'!E159="yes",'High-Poverty ELEMENTARY'!A159,"")</f>
        <v/>
      </c>
      <c r="B158" s="75"/>
      <c r="C158" s="74"/>
      <c r="D158" s="2" t="e">
        <f t="shared" si="8"/>
        <v>#DIV/0!</v>
      </c>
      <c r="E158" s="75"/>
      <c r="F158" s="74"/>
      <c r="G158" s="2" t="e">
        <f t="shared" si="9"/>
        <v>#DIV/0!</v>
      </c>
      <c r="H158" s="3" t="e">
        <f t="shared" si="10"/>
        <v>#DIV/0!</v>
      </c>
      <c r="I158" s="4" t="e">
        <f t="shared" si="11"/>
        <v>#DIV/0!</v>
      </c>
    </row>
    <row r="159" spans="1:9" x14ac:dyDescent="0.2">
      <c r="A159" s="26" t="str">
        <f>IF('High-Poverty ELEMENTARY'!E160="yes",'High-Poverty ELEMENTARY'!A160,"")</f>
        <v/>
      </c>
      <c r="B159" s="75"/>
      <c r="C159" s="74"/>
      <c r="D159" s="2" t="e">
        <f t="shared" si="8"/>
        <v>#DIV/0!</v>
      </c>
      <c r="E159" s="75"/>
      <c r="F159" s="74"/>
      <c r="G159" s="2" t="e">
        <f t="shared" si="9"/>
        <v>#DIV/0!</v>
      </c>
      <c r="H159" s="3" t="e">
        <f t="shared" si="10"/>
        <v>#DIV/0!</v>
      </c>
      <c r="I159" s="4" t="e">
        <f t="shared" si="11"/>
        <v>#DIV/0!</v>
      </c>
    </row>
    <row r="160" spans="1:9" x14ac:dyDescent="0.2">
      <c r="A160" s="26" t="str">
        <f>IF('High-Poverty ELEMENTARY'!E161="yes",'High-Poverty ELEMENTARY'!A161,"")</f>
        <v/>
      </c>
      <c r="B160" s="75"/>
      <c r="C160" s="74"/>
      <c r="D160" s="2" t="e">
        <f t="shared" si="8"/>
        <v>#DIV/0!</v>
      </c>
      <c r="E160" s="75"/>
      <c r="F160" s="74"/>
      <c r="G160" s="2" t="e">
        <f t="shared" si="9"/>
        <v>#DIV/0!</v>
      </c>
      <c r="H160" s="3" t="e">
        <f t="shared" si="10"/>
        <v>#DIV/0!</v>
      </c>
      <c r="I160" s="4" t="e">
        <f t="shared" si="11"/>
        <v>#DIV/0!</v>
      </c>
    </row>
    <row r="161" spans="1:9" x14ac:dyDescent="0.2">
      <c r="A161" s="26" t="str">
        <f>IF('High-Poverty ELEMENTARY'!E162="yes",'High-Poverty ELEMENTARY'!A162,"")</f>
        <v/>
      </c>
      <c r="B161" s="75"/>
      <c r="C161" s="74"/>
      <c r="D161" s="2" t="e">
        <f t="shared" si="8"/>
        <v>#DIV/0!</v>
      </c>
      <c r="E161" s="75"/>
      <c r="F161" s="74"/>
      <c r="G161" s="2" t="e">
        <f t="shared" si="9"/>
        <v>#DIV/0!</v>
      </c>
      <c r="H161" s="3" t="e">
        <f t="shared" si="10"/>
        <v>#DIV/0!</v>
      </c>
      <c r="I161" s="4" t="e">
        <f t="shared" si="11"/>
        <v>#DIV/0!</v>
      </c>
    </row>
    <row r="162" spans="1:9" x14ac:dyDescent="0.2">
      <c r="A162" s="26" t="str">
        <f>IF('High-Poverty ELEMENTARY'!E163="yes",'High-Poverty ELEMENTARY'!A163,"")</f>
        <v/>
      </c>
      <c r="B162" s="75"/>
      <c r="C162" s="74"/>
      <c r="D162" s="2" t="e">
        <f t="shared" si="8"/>
        <v>#DIV/0!</v>
      </c>
      <c r="E162" s="75"/>
      <c r="F162" s="74"/>
      <c r="G162" s="2" t="e">
        <f t="shared" si="9"/>
        <v>#DIV/0!</v>
      </c>
      <c r="H162" s="3" t="e">
        <f t="shared" si="10"/>
        <v>#DIV/0!</v>
      </c>
      <c r="I162" s="4" t="e">
        <f t="shared" si="11"/>
        <v>#DIV/0!</v>
      </c>
    </row>
    <row r="163" spans="1:9" x14ac:dyDescent="0.2">
      <c r="A163" s="26" t="str">
        <f>IF('High-Poverty ELEMENTARY'!E164="yes",'High-Poverty ELEMENTARY'!A164,"")</f>
        <v/>
      </c>
      <c r="B163" s="75"/>
      <c r="C163" s="74"/>
      <c r="D163" s="2" t="e">
        <f t="shared" si="8"/>
        <v>#DIV/0!</v>
      </c>
      <c r="E163" s="75"/>
      <c r="F163" s="74"/>
      <c r="G163" s="2" t="e">
        <f t="shared" si="9"/>
        <v>#DIV/0!</v>
      </c>
      <c r="H163" s="3" t="e">
        <f t="shared" si="10"/>
        <v>#DIV/0!</v>
      </c>
      <c r="I163" s="4" t="e">
        <f t="shared" si="11"/>
        <v>#DIV/0!</v>
      </c>
    </row>
    <row r="164" spans="1:9" x14ac:dyDescent="0.2">
      <c r="A164" s="26" t="str">
        <f>IF('High-Poverty ELEMENTARY'!E165="yes",'High-Poverty ELEMENTARY'!A165,"")</f>
        <v/>
      </c>
      <c r="B164" s="75"/>
      <c r="C164" s="74"/>
      <c r="D164" s="2" t="e">
        <f t="shared" si="8"/>
        <v>#DIV/0!</v>
      </c>
      <c r="E164" s="75"/>
      <c r="F164" s="74"/>
      <c r="G164" s="2" t="e">
        <f t="shared" si="9"/>
        <v>#DIV/0!</v>
      </c>
      <c r="H164" s="3" t="e">
        <f t="shared" si="10"/>
        <v>#DIV/0!</v>
      </c>
      <c r="I164" s="4" t="e">
        <f t="shared" si="11"/>
        <v>#DIV/0!</v>
      </c>
    </row>
    <row r="165" spans="1:9" x14ac:dyDescent="0.2">
      <c r="A165" s="26" t="str">
        <f>IF('High-Poverty ELEMENTARY'!E166="yes",'High-Poverty ELEMENTARY'!A166,"")</f>
        <v/>
      </c>
      <c r="B165" s="75"/>
      <c r="C165" s="74"/>
      <c r="D165" s="2" t="e">
        <f t="shared" si="8"/>
        <v>#DIV/0!</v>
      </c>
      <c r="E165" s="75"/>
      <c r="F165" s="74"/>
      <c r="G165" s="2" t="e">
        <f t="shared" si="9"/>
        <v>#DIV/0!</v>
      </c>
      <c r="H165" s="3" t="e">
        <f t="shared" si="10"/>
        <v>#DIV/0!</v>
      </c>
      <c r="I165" s="4" t="e">
        <f t="shared" si="11"/>
        <v>#DIV/0!</v>
      </c>
    </row>
    <row r="166" spans="1:9" x14ac:dyDescent="0.2">
      <c r="A166" s="26" t="str">
        <f>IF('High-Poverty ELEMENTARY'!E167="yes",'High-Poverty ELEMENTARY'!A167,"")</f>
        <v/>
      </c>
      <c r="B166" s="75"/>
      <c r="C166" s="74"/>
      <c r="D166" s="2" t="e">
        <f t="shared" si="8"/>
        <v>#DIV/0!</v>
      </c>
      <c r="E166" s="75"/>
      <c r="F166" s="74"/>
      <c r="G166" s="2" t="e">
        <f t="shared" si="9"/>
        <v>#DIV/0!</v>
      </c>
      <c r="H166" s="3" t="e">
        <f t="shared" si="10"/>
        <v>#DIV/0!</v>
      </c>
      <c r="I166" s="4" t="e">
        <f t="shared" si="11"/>
        <v>#DIV/0!</v>
      </c>
    </row>
    <row r="167" spans="1:9" x14ac:dyDescent="0.2">
      <c r="A167" s="26" t="str">
        <f>IF('High-Poverty ELEMENTARY'!E168="yes",'High-Poverty ELEMENTARY'!A168,"")</f>
        <v/>
      </c>
      <c r="B167" s="75"/>
      <c r="C167" s="74"/>
      <c r="D167" s="2" t="e">
        <f t="shared" si="8"/>
        <v>#DIV/0!</v>
      </c>
      <c r="E167" s="75"/>
      <c r="F167" s="74"/>
      <c r="G167" s="2" t="e">
        <f t="shared" si="9"/>
        <v>#DIV/0!</v>
      </c>
      <c r="H167" s="3" t="e">
        <f t="shared" si="10"/>
        <v>#DIV/0!</v>
      </c>
      <c r="I167" s="4" t="e">
        <f t="shared" si="11"/>
        <v>#DIV/0!</v>
      </c>
    </row>
    <row r="168" spans="1:9" x14ac:dyDescent="0.2">
      <c r="A168" s="26" t="str">
        <f>IF('High-Poverty ELEMENTARY'!E169="yes",'High-Poverty ELEMENTARY'!A169,"")</f>
        <v/>
      </c>
      <c r="B168" s="75"/>
      <c r="C168" s="74"/>
      <c r="D168" s="2" t="e">
        <f t="shared" si="8"/>
        <v>#DIV/0!</v>
      </c>
      <c r="E168" s="75"/>
      <c r="F168" s="74"/>
      <c r="G168" s="2" t="e">
        <f t="shared" si="9"/>
        <v>#DIV/0!</v>
      </c>
      <c r="H168" s="3" t="e">
        <f t="shared" si="10"/>
        <v>#DIV/0!</v>
      </c>
      <c r="I168" s="4" t="e">
        <f t="shared" si="11"/>
        <v>#DIV/0!</v>
      </c>
    </row>
    <row r="169" spans="1:9" x14ac:dyDescent="0.2">
      <c r="A169" s="26" t="str">
        <f>IF('High-Poverty ELEMENTARY'!E170="yes",'High-Poverty ELEMENTARY'!A170,"")</f>
        <v/>
      </c>
      <c r="B169" s="75"/>
      <c r="C169" s="74"/>
      <c r="D169" s="2" t="e">
        <f t="shared" si="8"/>
        <v>#DIV/0!</v>
      </c>
      <c r="E169" s="75"/>
      <c r="F169" s="74"/>
      <c r="G169" s="2" t="e">
        <f t="shared" si="9"/>
        <v>#DIV/0!</v>
      </c>
      <c r="H169" s="3" t="e">
        <f t="shared" si="10"/>
        <v>#DIV/0!</v>
      </c>
      <c r="I169" s="4" t="e">
        <f t="shared" si="11"/>
        <v>#DIV/0!</v>
      </c>
    </row>
    <row r="170" spans="1:9" x14ac:dyDescent="0.2">
      <c r="A170" s="26" t="str">
        <f>IF('High-Poverty ELEMENTARY'!E171="yes",'High-Poverty ELEMENTARY'!A171,"")</f>
        <v/>
      </c>
      <c r="B170" s="75"/>
      <c r="C170" s="74"/>
      <c r="D170" s="2" t="e">
        <f t="shared" si="8"/>
        <v>#DIV/0!</v>
      </c>
      <c r="E170" s="75"/>
      <c r="F170" s="74"/>
      <c r="G170" s="2" t="e">
        <f t="shared" si="9"/>
        <v>#DIV/0!</v>
      </c>
      <c r="H170" s="3" t="e">
        <f t="shared" si="10"/>
        <v>#DIV/0!</v>
      </c>
      <c r="I170" s="4" t="e">
        <f t="shared" si="11"/>
        <v>#DIV/0!</v>
      </c>
    </row>
    <row r="171" spans="1:9" x14ac:dyDescent="0.2">
      <c r="A171" s="26" t="str">
        <f>IF('High-Poverty ELEMENTARY'!E172="yes",'High-Poverty ELEMENTARY'!A172,"")</f>
        <v/>
      </c>
      <c r="B171" s="75"/>
      <c r="C171" s="74"/>
      <c r="D171" s="2" t="e">
        <f t="shared" si="8"/>
        <v>#DIV/0!</v>
      </c>
      <c r="E171" s="75"/>
      <c r="F171" s="74"/>
      <c r="G171" s="2" t="e">
        <f t="shared" si="9"/>
        <v>#DIV/0!</v>
      </c>
      <c r="H171" s="3" t="e">
        <f t="shared" si="10"/>
        <v>#DIV/0!</v>
      </c>
      <c r="I171" s="4" t="e">
        <f t="shared" si="11"/>
        <v>#DIV/0!</v>
      </c>
    </row>
    <row r="172" spans="1:9" x14ac:dyDescent="0.2">
      <c r="A172" s="26" t="str">
        <f>IF('High-Poverty ELEMENTARY'!E173="yes",'High-Poverty ELEMENTARY'!A173,"")</f>
        <v/>
      </c>
      <c r="B172" s="75"/>
      <c r="C172" s="74"/>
      <c r="D172" s="2" t="e">
        <f t="shared" si="8"/>
        <v>#DIV/0!</v>
      </c>
      <c r="E172" s="75"/>
      <c r="F172" s="74"/>
      <c r="G172" s="2" t="e">
        <f t="shared" si="9"/>
        <v>#DIV/0!</v>
      </c>
      <c r="H172" s="3" t="e">
        <f t="shared" si="10"/>
        <v>#DIV/0!</v>
      </c>
      <c r="I172" s="4" t="e">
        <f t="shared" si="11"/>
        <v>#DIV/0!</v>
      </c>
    </row>
    <row r="173" spans="1:9" x14ac:dyDescent="0.2">
      <c r="A173" s="26" t="str">
        <f>IF('High-Poverty ELEMENTARY'!E174="yes",'High-Poverty ELEMENTARY'!A174,"")</f>
        <v/>
      </c>
      <c r="B173" s="75"/>
      <c r="C173" s="74"/>
      <c r="D173" s="2" t="e">
        <f t="shared" si="8"/>
        <v>#DIV/0!</v>
      </c>
      <c r="E173" s="75"/>
      <c r="F173" s="74"/>
      <c r="G173" s="2" t="e">
        <f t="shared" si="9"/>
        <v>#DIV/0!</v>
      </c>
      <c r="H173" s="3" t="e">
        <f t="shared" si="10"/>
        <v>#DIV/0!</v>
      </c>
      <c r="I173" s="4" t="e">
        <f t="shared" si="11"/>
        <v>#DIV/0!</v>
      </c>
    </row>
    <row r="174" spans="1:9" x14ac:dyDescent="0.2">
      <c r="A174" s="26" t="str">
        <f>IF('High-Poverty ELEMENTARY'!E175="yes",'High-Poverty ELEMENTARY'!A175,"")</f>
        <v/>
      </c>
      <c r="B174" s="75"/>
      <c r="C174" s="74"/>
      <c r="D174" s="2" t="e">
        <f t="shared" si="8"/>
        <v>#DIV/0!</v>
      </c>
      <c r="E174" s="75"/>
      <c r="F174" s="74"/>
      <c r="G174" s="2" t="e">
        <f t="shared" si="9"/>
        <v>#DIV/0!</v>
      </c>
      <c r="H174" s="3" t="e">
        <f t="shared" si="10"/>
        <v>#DIV/0!</v>
      </c>
      <c r="I174" s="4" t="e">
        <f t="shared" si="11"/>
        <v>#DIV/0!</v>
      </c>
    </row>
    <row r="175" spans="1:9" x14ac:dyDescent="0.2">
      <c r="A175" s="26" t="str">
        <f>IF('High-Poverty ELEMENTARY'!E176="yes",'High-Poverty ELEMENTARY'!A176,"")</f>
        <v/>
      </c>
      <c r="B175" s="75"/>
      <c r="C175" s="74"/>
      <c r="D175" s="2" t="e">
        <f t="shared" si="8"/>
        <v>#DIV/0!</v>
      </c>
      <c r="E175" s="75"/>
      <c r="F175" s="74"/>
      <c r="G175" s="2" t="e">
        <f t="shared" si="9"/>
        <v>#DIV/0!</v>
      </c>
      <c r="H175" s="3" t="e">
        <f t="shared" si="10"/>
        <v>#DIV/0!</v>
      </c>
      <c r="I175" s="4" t="e">
        <f t="shared" si="11"/>
        <v>#DIV/0!</v>
      </c>
    </row>
    <row r="176" spans="1:9" x14ac:dyDescent="0.2">
      <c r="A176" s="26" t="str">
        <f>IF('High-Poverty ELEMENTARY'!E177="yes",'High-Poverty ELEMENTARY'!A177,"")</f>
        <v/>
      </c>
      <c r="B176" s="75"/>
      <c r="C176" s="74"/>
      <c r="D176" s="2" t="e">
        <f t="shared" si="8"/>
        <v>#DIV/0!</v>
      </c>
      <c r="E176" s="75"/>
      <c r="F176" s="74"/>
      <c r="G176" s="2" t="e">
        <f t="shared" si="9"/>
        <v>#DIV/0!</v>
      </c>
      <c r="H176" s="3" t="e">
        <f t="shared" si="10"/>
        <v>#DIV/0!</v>
      </c>
      <c r="I176" s="4" t="e">
        <f t="shared" si="11"/>
        <v>#DIV/0!</v>
      </c>
    </row>
    <row r="177" spans="1:9" x14ac:dyDescent="0.2">
      <c r="A177" s="26" t="str">
        <f>IF('High-Poverty ELEMENTARY'!E178="yes",'High-Poverty ELEMENTARY'!A178,"")</f>
        <v/>
      </c>
      <c r="B177" s="75"/>
      <c r="C177" s="74"/>
      <c r="D177" s="2" t="e">
        <f t="shared" si="8"/>
        <v>#DIV/0!</v>
      </c>
      <c r="E177" s="75"/>
      <c r="F177" s="74"/>
      <c r="G177" s="2" t="e">
        <f t="shared" si="9"/>
        <v>#DIV/0!</v>
      </c>
      <c r="H177" s="3" t="e">
        <f t="shared" si="10"/>
        <v>#DIV/0!</v>
      </c>
      <c r="I177" s="4" t="e">
        <f t="shared" si="11"/>
        <v>#DIV/0!</v>
      </c>
    </row>
    <row r="178" spans="1:9" x14ac:dyDescent="0.2">
      <c r="A178" s="26" t="str">
        <f>IF('High-Poverty ELEMENTARY'!E179="yes",'High-Poverty ELEMENTARY'!A179,"")</f>
        <v/>
      </c>
      <c r="B178" s="75"/>
      <c r="C178" s="74"/>
      <c r="D178" s="2" t="e">
        <f t="shared" si="8"/>
        <v>#DIV/0!</v>
      </c>
      <c r="E178" s="75"/>
      <c r="F178" s="74"/>
      <c r="G178" s="2" t="e">
        <f t="shared" si="9"/>
        <v>#DIV/0!</v>
      </c>
      <c r="H178" s="3" t="e">
        <f t="shared" si="10"/>
        <v>#DIV/0!</v>
      </c>
      <c r="I178" s="4" t="e">
        <f t="shared" si="11"/>
        <v>#DIV/0!</v>
      </c>
    </row>
    <row r="179" spans="1:9" x14ac:dyDescent="0.2">
      <c r="A179" s="26" t="str">
        <f>IF('High-Poverty ELEMENTARY'!E180="yes",'High-Poverty ELEMENTARY'!A180,"")</f>
        <v/>
      </c>
      <c r="B179" s="75"/>
      <c r="C179" s="74"/>
      <c r="D179" s="2" t="e">
        <f t="shared" si="8"/>
        <v>#DIV/0!</v>
      </c>
      <c r="E179" s="75"/>
      <c r="F179" s="74"/>
      <c r="G179" s="2" t="e">
        <f t="shared" si="9"/>
        <v>#DIV/0!</v>
      </c>
      <c r="H179" s="3" t="e">
        <f t="shared" si="10"/>
        <v>#DIV/0!</v>
      </c>
      <c r="I179" s="4" t="e">
        <f t="shared" si="11"/>
        <v>#DIV/0!</v>
      </c>
    </row>
    <row r="180" spans="1:9" x14ac:dyDescent="0.2">
      <c r="A180" s="26" t="str">
        <f>IF('High-Poverty ELEMENTARY'!E181="yes",'High-Poverty ELEMENTARY'!A181,"")</f>
        <v/>
      </c>
      <c r="B180" s="75"/>
      <c r="C180" s="74"/>
      <c r="D180" s="2" t="e">
        <f t="shared" si="8"/>
        <v>#DIV/0!</v>
      </c>
      <c r="E180" s="75"/>
      <c r="F180" s="74"/>
      <c r="G180" s="2" t="e">
        <f t="shared" si="9"/>
        <v>#DIV/0!</v>
      </c>
      <c r="H180" s="3" t="e">
        <f t="shared" si="10"/>
        <v>#DIV/0!</v>
      </c>
      <c r="I180" s="4" t="e">
        <f t="shared" si="11"/>
        <v>#DIV/0!</v>
      </c>
    </row>
    <row r="181" spans="1:9" x14ac:dyDescent="0.2">
      <c r="A181" s="26" t="str">
        <f>IF('High-Poverty ELEMENTARY'!E182="yes",'High-Poverty ELEMENTARY'!A182,"")</f>
        <v/>
      </c>
      <c r="B181" s="75"/>
      <c r="C181" s="74"/>
      <c r="D181" s="2" t="e">
        <f t="shared" si="8"/>
        <v>#DIV/0!</v>
      </c>
      <c r="E181" s="75"/>
      <c r="F181" s="74"/>
      <c r="G181" s="2" t="e">
        <f t="shared" si="9"/>
        <v>#DIV/0!</v>
      </c>
      <c r="H181" s="3" t="e">
        <f t="shared" si="10"/>
        <v>#DIV/0!</v>
      </c>
      <c r="I181" s="4" t="e">
        <f t="shared" si="11"/>
        <v>#DIV/0!</v>
      </c>
    </row>
    <row r="182" spans="1:9" x14ac:dyDescent="0.2">
      <c r="A182" s="26" t="str">
        <f>IF('High-Poverty ELEMENTARY'!E183="yes",'High-Poverty ELEMENTARY'!A183,"")</f>
        <v/>
      </c>
      <c r="B182" s="75"/>
      <c r="C182" s="74"/>
      <c r="D182" s="2" t="e">
        <f t="shared" si="8"/>
        <v>#DIV/0!</v>
      </c>
      <c r="E182" s="75"/>
      <c r="F182" s="74"/>
      <c r="G182" s="2" t="e">
        <f t="shared" si="9"/>
        <v>#DIV/0!</v>
      </c>
      <c r="H182" s="3" t="e">
        <f t="shared" si="10"/>
        <v>#DIV/0!</v>
      </c>
      <c r="I182" s="4" t="e">
        <f t="shared" si="11"/>
        <v>#DIV/0!</v>
      </c>
    </row>
    <row r="183" spans="1:9" x14ac:dyDescent="0.2">
      <c r="A183" s="26" t="str">
        <f>IF('High-Poverty ELEMENTARY'!E184="yes",'High-Poverty ELEMENTARY'!A184,"")</f>
        <v/>
      </c>
      <c r="B183" s="75"/>
      <c r="C183" s="74"/>
      <c r="D183" s="2" t="e">
        <f t="shared" si="8"/>
        <v>#DIV/0!</v>
      </c>
      <c r="E183" s="75"/>
      <c r="F183" s="74"/>
      <c r="G183" s="2" t="e">
        <f t="shared" si="9"/>
        <v>#DIV/0!</v>
      </c>
      <c r="H183" s="3" t="e">
        <f t="shared" si="10"/>
        <v>#DIV/0!</v>
      </c>
      <c r="I183" s="4" t="e">
        <f t="shared" si="11"/>
        <v>#DIV/0!</v>
      </c>
    </row>
    <row r="184" spans="1:9" x14ac:dyDescent="0.2">
      <c r="A184" s="26" t="str">
        <f>IF('High-Poverty ELEMENTARY'!E185="yes",'High-Poverty ELEMENTARY'!A185,"")</f>
        <v/>
      </c>
      <c r="B184" s="75"/>
      <c r="C184" s="74"/>
      <c r="D184" s="2" t="e">
        <f t="shared" si="8"/>
        <v>#DIV/0!</v>
      </c>
      <c r="E184" s="75"/>
      <c r="F184" s="74"/>
      <c r="G184" s="2" t="e">
        <f t="shared" si="9"/>
        <v>#DIV/0!</v>
      </c>
      <c r="H184" s="3" t="e">
        <f t="shared" si="10"/>
        <v>#DIV/0!</v>
      </c>
      <c r="I184" s="4" t="e">
        <f t="shared" si="11"/>
        <v>#DIV/0!</v>
      </c>
    </row>
    <row r="185" spans="1:9" x14ac:dyDescent="0.2">
      <c r="A185" s="26" t="str">
        <f>IF('High-Poverty ELEMENTARY'!E186="yes",'High-Poverty ELEMENTARY'!A186,"")</f>
        <v/>
      </c>
      <c r="B185" s="75"/>
      <c r="C185" s="74"/>
      <c r="D185" s="2" t="e">
        <f t="shared" si="8"/>
        <v>#DIV/0!</v>
      </c>
      <c r="E185" s="75"/>
      <c r="F185" s="74"/>
      <c r="G185" s="2" t="e">
        <f t="shared" si="9"/>
        <v>#DIV/0!</v>
      </c>
      <c r="H185" s="3" t="e">
        <f t="shared" si="10"/>
        <v>#DIV/0!</v>
      </c>
      <c r="I185" s="4" t="e">
        <f t="shared" si="11"/>
        <v>#DIV/0!</v>
      </c>
    </row>
    <row r="186" spans="1:9" x14ac:dyDescent="0.2">
      <c r="A186" s="26" t="str">
        <f>IF('High-Poverty ELEMENTARY'!E187="yes",'High-Poverty ELEMENTARY'!A187,"")</f>
        <v/>
      </c>
      <c r="B186" s="75"/>
      <c r="C186" s="74"/>
      <c r="D186" s="2" t="e">
        <f t="shared" si="8"/>
        <v>#DIV/0!</v>
      </c>
      <c r="E186" s="75"/>
      <c r="F186" s="74"/>
      <c r="G186" s="2" t="e">
        <f t="shared" si="9"/>
        <v>#DIV/0!</v>
      </c>
      <c r="H186" s="3" t="e">
        <f t="shared" si="10"/>
        <v>#DIV/0!</v>
      </c>
      <c r="I186" s="4" t="e">
        <f t="shared" si="11"/>
        <v>#DIV/0!</v>
      </c>
    </row>
    <row r="187" spans="1:9" x14ac:dyDescent="0.2">
      <c r="A187" s="26" t="str">
        <f>IF('High-Poverty ELEMENTARY'!E188="yes",'High-Poverty ELEMENTARY'!A188,"")</f>
        <v/>
      </c>
      <c r="B187" s="75"/>
      <c r="C187" s="74"/>
      <c r="D187" s="2" t="e">
        <f t="shared" si="8"/>
        <v>#DIV/0!</v>
      </c>
      <c r="E187" s="75"/>
      <c r="F187" s="74"/>
      <c r="G187" s="2" t="e">
        <f t="shared" si="9"/>
        <v>#DIV/0!</v>
      </c>
      <c r="H187" s="3" t="e">
        <f t="shared" si="10"/>
        <v>#DIV/0!</v>
      </c>
      <c r="I187" s="4" t="e">
        <f t="shared" si="11"/>
        <v>#DIV/0!</v>
      </c>
    </row>
    <row r="188" spans="1:9" x14ac:dyDescent="0.2">
      <c r="A188" s="26" t="str">
        <f>IF('High-Poverty ELEMENTARY'!E189="yes",'High-Poverty ELEMENTARY'!A189,"")</f>
        <v/>
      </c>
      <c r="B188" s="75"/>
      <c r="C188" s="74"/>
      <c r="D188" s="2" t="e">
        <f t="shared" si="8"/>
        <v>#DIV/0!</v>
      </c>
      <c r="E188" s="75"/>
      <c r="F188" s="74"/>
      <c r="G188" s="2" t="e">
        <f t="shared" si="9"/>
        <v>#DIV/0!</v>
      </c>
      <c r="H188" s="3" t="e">
        <f t="shared" si="10"/>
        <v>#DIV/0!</v>
      </c>
      <c r="I188" s="4" t="e">
        <f t="shared" si="11"/>
        <v>#DIV/0!</v>
      </c>
    </row>
    <row r="189" spans="1:9" x14ac:dyDescent="0.2">
      <c r="A189" s="26" t="str">
        <f>IF('High-Poverty ELEMENTARY'!E190="yes",'High-Poverty ELEMENTARY'!A190,"")</f>
        <v/>
      </c>
      <c r="B189" s="75"/>
      <c r="C189" s="74"/>
      <c r="D189" s="2" t="e">
        <f t="shared" si="8"/>
        <v>#DIV/0!</v>
      </c>
      <c r="E189" s="75"/>
      <c r="F189" s="74"/>
      <c r="G189" s="2" t="e">
        <f t="shared" si="9"/>
        <v>#DIV/0!</v>
      </c>
      <c r="H189" s="3" t="e">
        <f t="shared" si="10"/>
        <v>#DIV/0!</v>
      </c>
      <c r="I189" s="4" t="e">
        <f t="shared" si="11"/>
        <v>#DIV/0!</v>
      </c>
    </row>
    <row r="190" spans="1:9" x14ac:dyDescent="0.2">
      <c r="A190" s="26" t="str">
        <f>IF('High-Poverty ELEMENTARY'!E191="yes",'High-Poverty ELEMENTARY'!A191,"")</f>
        <v/>
      </c>
      <c r="B190" s="75"/>
      <c r="C190" s="74"/>
      <c r="D190" s="2" t="e">
        <f t="shared" si="8"/>
        <v>#DIV/0!</v>
      </c>
      <c r="E190" s="75"/>
      <c r="F190" s="74"/>
      <c r="G190" s="2" t="e">
        <f t="shared" si="9"/>
        <v>#DIV/0!</v>
      </c>
      <c r="H190" s="3" t="e">
        <f t="shared" si="10"/>
        <v>#DIV/0!</v>
      </c>
      <c r="I190" s="4" t="e">
        <f t="shared" si="11"/>
        <v>#DIV/0!</v>
      </c>
    </row>
    <row r="191" spans="1:9" x14ac:dyDescent="0.2">
      <c r="A191" s="26" t="str">
        <f>IF('High-Poverty ELEMENTARY'!E192="yes",'High-Poverty ELEMENTARY'!A192,"")</f>
        <v/>
      </c>
      <c r="B191" s="75"/>
      <c r="C191" s="74"/>
      <c r="D191" s="2" t="e">
        <f t="shared" si="8"/>
        <v>#DIV/0!</v>
      </c>
      <c r="E191" s="75"/>
      <c r="F191" s="74"/>
      <c r="G191" s="2" t="e">
        <f t="shared" si="9"/>
        <v>#DIV/0!</v>
      </c>
      <c r="H191" s="3" t="e">
        <f t="shared" si="10"/>
        <v>#DIV/0!</v>
      </c>
      <c r="I191" s="4" t="e">
        <f t="shared" si="11"/>
        <v>#DIV/0!</v>
      </c>
    </row>
    <row r="192" spans="1:9" x14ac:dyDescent="0.2">
      <c r="A192" s="26" t="str">
        <f>IF('High-Poverty ELEMENTARY'!E193="yes",'High-Poverty ELEMENTARY'!A193,"")</f>
        <v/>
      </c>
      <c r="B192" s="75"/>
      <c r="C192" s="74"/>
      <c r="D192" s="2" t="e">
        <f t="shared" si="8"/>
        <v>#DIV/0!</v>
      </c>
      <c r="E192" s="75"/>
      <c r="F192" s="74"/>
      <c r="G192" s="2" t="e">
        <f t="shared" si="9"/>
        <v>#DIV/0!</v>
      </c>
      <c r="H192" s="3" t="e">
        <f t="shared" si="10"/>
        <v>#DIV/0!</v>
      </c>
      <c r="I192" s="4" t="e">
        <f t="shared" si="11"/>
        <v>#DIV/0!</v>
      </c>
    </row>
    <row r="193" spans="1:9" x14ac:dyDescent="0.2">
      <c r="A193" s="26" t="str">
        <f>IF('High-Poverty ELEMENTARY'!E194="yes",'High-Poverty ELEMENTARY'!A194,"")</f>
        <v/>
      </c>
      <c r="B193" s="75"/>
      <c r="C193" s="74"/>
      <c r="D193" s="2" t="e">
        <f t="shared" si="8"/>
        <v>#DIV/0!</v>
      </c>
      <c r="E193" s="75"/>
      <c r="F193" s="74"/>
      <c r="G193" s="2" t="e">
        <f t="shared" si="9"/>
        <v>#DIV/0!</v>
      </c>
      <c r="H193" s="3" t="e">
        <f t="shared" si="10"/>
        <v>#DIV/0!</v>
      </c>
      <c r="I193" s="4" t="e">
        <f t="shared" si="11"/>
        <v>#DIV/0!</v>
      </c>
    </row>
    <row r="194" spans="1:9" x14ac:dyDescent="0.2">
      <c r="A194" s="26" t="str">
        <f>IF('High-Poverty ELEMENTARY'!E195="yes",'High-Poverty ELEMENTARY'!A195,"")</f>
        <v/>
      </c>
      <c r="B194" s="75"/>
      <c r="C194" s="74"/>
      <c r="D194" s="2" t="e">
        <f t="shared" si="8"/>
        <v>#DIV/0!</v>
      </c>
      <c r="E194" s="75"/>
      <c r="F194" s="74"/>
      <c r="G194" s="2" t="e">
        <f t="shared" si="9"/>
        <v>#DIV/0!</v>
      </c>
      <c r="H194" s="3" t="e">
        <f t="shared" si="10"/>
        <v>#DIV/0!</v>
      </c>
      <c r="I194" s="4" t="e">
        <f t="shared" si="11"/>
        <v>#DIV/0!</v>
      </c>
    </row>
    <row r="195" spans="1:9" x14ac:dyDescent="0.2">
      <c r="A195" s="26" t="str">
        <f>IF('High-Poverty ELEMENTARY'!E196="yes",'High-Poverty ELEMENTARY'!A196,"")</f>
        <v/>
      </c>
      <c r="B195" s="75"/>
      <c r="C195" s="74"/>
      <c r="D195" s="2" t="e">
        <f t="shared" si="8"/>
        <v>#DIV/0!</v>
      </c>
      <c r="E195" s="75"/>
      <c r="F195" s="74"/>
      <c r="G195" s="2" t="e">
        <f t="shared" si="9"/>
        <v>#DIV/0!</v>
      </c>
      <c r="H195" s="3" t="e">
        <f t="shared" si="10"/>
        <v>#DIV/0!</v>
      </c>
      <c r="I195" s="4" t="e">
        <f t="shared" si="11"/>
        <v>#DIV/0!</v>
      </c>
    </row>
    <row r="196" spans="1:9" x14ac:dyDescent="0.2">
      <c r="A196" s="26" t="str">
        <f>IF('High-Poverty ELEMENTARY'!E197="yes",'High-Poverty ELEMENTARY'!A197,"")</f>
        <v/>
      </c>
      <c r="B196" s="75"/>
      <c r="C196" s="74"/>
      <c r="D196" s="2" t="e">
        <f t="shared" si="8"/>
        <v>#DIV/0!</v>
      </c>
      <c r="E196" s="75"/>
      <c r="F196" s="74"/>
      <c r="G196" s="2" t="e">
        <f t="shared" si="9"/>
        <v>#DIV/0!</v>
      </c>
      <c r="H196" s="3" t="e">
        <f t="shared" si="10"/>
        <v>#DIV/0!</v>
      </c>
      <c r="I196" s="4" t="e">
        <f t="shared" si="11"/>
        <v>#DIV/0!</v>
      </c>
    </row>
    <row r="197" spans="1:9" x14ac:dyDescent="0.2">
      <c r="A197" s="26" t="str">
        <f>IF('High-Poverty ELEMENTARY'!E198="yes",'High-Poverty ELEMENTARY'!A198,"")</f>
        <v/>
      </c>
      <c r="B197" s="75"/>
      <c r="C197" s="74"/>
      <c r="D197" s="2" t="e">
        <f t="shared" si="8"/>
        <v>#DIV/0!</v>
      </c>
      <c r="E197" s="75"/>
      <c r="F197" s="74"/>
      <c r="G197" s="2" t="e">
        <f t="shared" si="9"/>
        <v>#DIV/0!</v>
      </c>
      <c r="H197" s="3" t="e">
        <f t="shared" si="10"/>
        <v>#DIV/0!</v>
      </c>
      <c r="I197" s="4" t="e">
        <f t="shared" si="11"/>
        <v>#DIV/0!</v>
      </c>
    </row>
    <row r="198" spans="1:9" x14ac:dyDescent="0.2">
      <c r="A198" s="26" t="str">
        <f>IF('High-Poverty ELEMENTARY'!E199="yes",'High-Poverty ELEMENTARY'!A199,"")</f>
        <v/>
      </c>
      <c r="B198" s="75"/>
      <c r="C198" s="74"/>
      <c r="D198" s="2" t="e">
        <f t="shared" si="8"/>
        <v>#DIV/0!</v>
      </c>
      <c r="E198" s="75"/>
      <c r="F198" s="74"/>
      <c r="G198" s="2" t="e">
        <f t="shared" si="9"/>
        <v>#DIV/0!</v>
      </c>
      <c r="H198" s="3" t="e">
        <f t="shared" si="10"/>
        <v>#DIV/0!</v>
      </c>
      <c r="I198" s="4" t="e">
        <f t="shared" si="11"/>
        <v>#DIV/0!</v>
      </c>
    </row>
    <row r="199" spans="1:9" x14ac:dyDescent="0.2">
      <c r="A199" s="26" t="str">
        <f>IF('High-Poverty ELEMENTARY'!E200="yes",'High-Poverty ELEMENTARY'!A200,"")</f>
        <v/>
      </c>
      <c r="B199" s="75"/>
      <c r="C199" s="74"/>
      <c r="D199" s="2" t="e">
        <f t="shared" si="8"/>
        <v>#DIV/0!</v>
      </c>
      <c r="E199" s="75"/>
      <c r="F199" s="74"/>
      <c r="G199" s="2" t="e">
        <f t="shared" si="9"/>
        <v>#DIV/0!</v>
      </c>
      <c r="H199" s="3" t="e">
        <f t="shared" si="10"/>
        <v>#DIV/0!</v>
      </c>
      <c r="I199" s="4" t="e">
        <f t="shared" si="11"/>
        <v>#DIV/0!</v>
      </c>
    </row>
    <row r="200" spans="1:9" x14ac:dyDescent="0.2">
      <c r="A200" s="26" t="str">
        <f>IF('High-Poverty ELEMENTARY'!E201="yes",'High-Poverty ELEMENTARY'!A201,"")</f>
        <v/>
      </c>
      <c r="B200" s="75"/>
      <c r="C200" s="74"/>
      <c r="D200" s="2" t="e">
        <f t="shared" si="8"/>
        <v>#DIV/0!</v>
      </c>
      <c r="E200" s="75"/>
      <c r="F200" s="74"/>
      <c r="G200" s="2" t="e">
        <f t="shared" si="9"/>
        <v>#DIV/0!</v>
      </c>
      <c r="H200" s="3" t="e">
        <f t="shared" si="10"/>
        <v>#DIV/0!</v>
      </c>
      <c r="I200" s="4" t="e">
        <f t="shared" si="11"/>
        <v>#DIV/0!</v>
      </c>
    </row>
    <row r="201" spans="1:9" x14ac:dyDescent="0.2">
      <c r="A201" s="26" t="str">
        <f>IF('High-Poverty ELEMENTARY'!E202="yes",'High-Poverty ELEMENTARY'!A202,"")</f>
        <v/>
      </c>
      <c r="B201" s="75"/>
      <c r="C201" s="74"/>
      <c r="D201" s="2" t="e">
        <f t="shared" ref="D201:D264" si="12">B201/C201</f>
        <v>#DIV/0!</v>
      </c>
      <c r="E201" s="75"/>
      <c r="F201" s="74"/>
      <c r="G201" s="2" t="e">
        <f t="shared" ref="G201:G264" si="13">E201/F201</f>
        <v>#DIV/0!</v>
      </c>
      <c r="H201" s="3" t="e">
        <f t="shared" ref="H201:H264" si="14">IF(G201&gt;D201,G201-D201,0)</f>
        <v>#DIV/0!</v>
      </c>
      <c r="I201" s="4" t="e">
        <f t="shared" si="11"/>
        <v>#DIV/0!</v>
      </c>
    </row>
    <row r="202" spans="1:9" x14ac:dyDescent="0.2">
      <c r="A202" s="26" t="str">
        <f>IF('High-Poverty ELEMENTARY'!E203="yes",'High-Poverty ELEMENTARY'!A203,"")</f>
        <v/>
      </c>
      <c r="B202" s="75"/>
      <c r="C202" s="74"/>
      <c r="D202" s="2" t="e">
        <f t="shared" si="12"/>
        <v>#DIV/0!</v>
      </c>
      <c r="E202" s="75"/>
      <c r="F202" s="74"/>
      <c r="G202" s="2" t="e">
        <f t="shared" si="13"/>
        <v>#DIV/0!</v>
      </c>
      <c r="H202" s="3" t="e">
        <f t="shared" si="14"/>
        <v>#DIV/0!</v>
      </c>
      <c r="I202" s="4" t="e">
        <f t="shared" ref="I202:I265" si="15">IF(H202&lt;0.01,"Yes","No")</f>
        <v>#DIV/0!</v>
      </c>
    </row>
    <row r="203" spans="1:9" x14ac:dyDescent="0.2">
      <c r="A203" s="26" t="str">
        <f>IF('High-Poverty ELEMENTARY'!E204="yes",'High-Poverty ELEMENTARY'!A204,"")</f>
        <v/>
      </c>
      <c r="B203" s="75"/>
      <c r="C203" s="74"/>
      <c r="D203" s="2" t="e">
        <f t="shared" si="12"/>
        <v>#DIV/0!</v>
      </c>
      <c r="E203" s="75"/>
      <c r="F203" s="74"/>
      <c r="G203" s="2" t="e">
        <f t="shared" si="13"/>
        <v>#DIV/0!</v>
      </c>
      <c r="H203" s="3" t="e">
        <f t="shared" si="14"/>
        <v>#DIV/0!</v>
      </c>
      <c r="I203" s="4" t="e">
        <f t="shared" si="15"/>
        <v>#DIV/0!</v>
      </c>
    </row>
    <row r="204" spans="1:9" x14ac:dyDescent="0.2">
      <c r="A204" s="26" t="str">
        <f>IF('High-Poverty ELEMENTARY'!E205="yes",'High-Poverty ELEMENTARY'!A205,"")</f>
        <v/>
      </c>
      <c r="B204" s="75"/>
      <c r="C204" s="74"/>
      <c r="D204" s="2" t="e">
        <f t="shared" si="12"/>
        <v>#DIV/0!</v>
      </c>
      <c r="E204" s="75"/>
      <c r="F204" s="74"/>
      <c r="G204" s="2" t="e">
        <f t="shared" si="13"/>
        <v>#DIV/0!</v>
      </c>
      <c r="H204" s="3" t="e">
        <f t="shared" si="14"/>
        <v>#DIV/0!</v>
      </c>
      <c r="I204" s="4" t="e">
        <f t="shared" si="15"/>
        <v>#DIV/0!</v>
      </c>
    </row>
    <row r="205" spans="1:9" x14ac:dyDescent="0.2">
      <c r="A205" s="26" t="str">
        <f>IF('High-Poverty ELEMENTARY'!E206="yes",'High-Poverty ELEMENTARY'!A206,"")</f>
        <v/>
      </c>
      <c r="B205" s="75"/>
      <c r="C205" s="74"/>
      <c r="D205" s="2" t="e">
        <f t="shared" si="12"/>
        <v>#DIV/0!</v>
      </c>
      <c r="E205" s="75"/>
      <c r="F205" s="74"/>
      <c r="G205" s="2" t="e">
        <f t="shared" si="13"/>
        <v>#DIV/0!</v>
      </c>
      <c r="H205" s="3" t="e">
        <f t="shared" si="14"/>
        <v>#DIV/0!</v>
      </c>
      <c r="I205" s="4" t="e">
        <f t="shared" si="15"/>
        <v>#DIV/0!</v>
      </c>
    </row>
    <row r="206" spans="1:9" x14ac:dyDescent="0.2">
      <c r="A206" s="26" t="str">
        <f>IF('High-Poverty ELEMENTARY'!E207="yes",'High-Poverty ELEMENTARY'!A207,"")</f>
        <v/>
      </c>
      <c r="B206" s="75"/>
      <c r="C206" s="74"/>
      <c r="D206" s="2" t="e">
        <f t="shared" si="12"/>
        <v>#DIV/0!</v>
      </c>
      <c r="E206" s="75"/>
      <c r="F206" s="74"/>
      <c r="G206" s="2" t="e">
        <f t="shared" si="13"/>
        <v>#DIV/0!</v>
      </c>
      <c r="H206" s="3" t="e">
        <f t="shared" si="14"/>
        <v>#DIV/0!</v>
      </c>
      <c r="I206" s="4" t="e">
        <f t="shared" si="15"/>
        <v>#DIV/0!</v>
      </c>
    </row>
    <row r="207" spans="1:9" x14ac:dyDescent="0.2">
      <c r="A207" s="26" t="str">
        <f>IF('High-Poverty ELEMENTARY'!E208="yes",'High-Poverty ELEMENTARY'!A208,"")</f>
        <v/>
      </c>
      <c r="B207" s="75"/>
      <c r="C207" s="74"/>
      <c r="D207" s="2" t="e">
        <f t="shared" si="12"/>
        <v>#DIV/0!</v>
      </c>
      <c r="E207" s="75"/>
      <c r="F207" s="74"/>
      <c r="G207" s="2" t="e">
        <f t="shared" si="13"/>
        <v>#DIV/0!</v>
      </c>
      <c r="H207" s="3" t="e">
        <f t="shared" si="14"/>
        <v>#DIV/0!</v>
      </c>
      <c r="I207" s="4" t="e">
        <f t="shared" si="15"/>
        <v>#DIV/0!</v>
      </c>
    </row>
    <row r="208" spans="1:9" x14ac:dyDescent="0.2">
      <c r="A208" s="26" t="str">
        <f>IF('High-Poverty ELEMENTARY'!E209="yes",'High-Poverty ELEMENTARY'!A209,"")</f>
        <v/>
      </c>
      <c r="B208" s="75"/>
      <c r="C208" s="74"/>
      <c r="D208" s="2" t="e">
        <f t="shared" si="12"/>
        <v>#DIV/0!</v>
      </c>
      <c r="E208" s="75"/>
      <c r="F208" s="74"/>
      <c r="G208" s="2" t="e">
        <f t="shared" si="13"/>
        <v>#DIV/0!</v>
      </c>
      <c r="H208" s="3" t="e">
        <f t="shared" si="14"/>
        <v>#DIV/0!</v>
      </c>
      <c r="I208" s="4" t="e">
        <f t="shared" si="15"/>
        <v>#DIV/0!</v>
      </c>
    </row>
    <row r="209" spans="1:9" x14ac:dyDescent="0.2">
      <c r="A209" s="26" t="str">
        <f>IF('High-Poverty ELEMENTARY'!E210="yes",'High-Poverty ELEMENTARY'!A210,"")</f>
        <v/>
      </c>
      <c r="B209" s="75"/>
      <c r="C209" s="74"/>
      <c r="D209" s="2" t="e">
        <f t="shared" si="12"/>
        <v>#DIV/0!</v>
      </c>
      <c r="E209" s="75"/>
      <c r="F209" s="74"/>
      <c r="G209" s="2" t="e">
        <f t="shared" si="13"/>
        <v>#DIV/0!</v>
      </c>
      <c r="H209" s="3" t="e">
        <f t="shared" si="14"/>
        <v>#DIV/0!</v>
      </c>
      <c r="I209" s="4" t="e">
        <f t="shared" si="15"/>
        <v>#DIV/0!</v>
      </c>
    </row>
    <row r="210" spans="1:9" x14ac:dyDescent="0.2">
      <c r="A210" s="26" t="str">
        <f>IF('High-Poverty ELEMENTARY'!E211="yes",'High-Poverty ELEMENTARY'!A211,"")</f>
        <v/>
      </c>
      <c r="B210" s="75"/>
      <c r="C210" s="74"/>
      <c r="D210" s="2" t="e">
        <f t="shared" si="12"/>
        <v>#DIV/0!</v>
      </c>
      <c r="E210" s="75"/>
      <c r="F210" s="74"/>
      <c r="G210" s="2" t="e">
        <f t="shared" si="13"/>
        <v>#DIV/0!</v>
      </c>
      <c r="H210" s="3" t="e">
        <f t="shared" si="14"/>
        <v>#DIV/0!</v>
      </c>
      <c r="I210" s="4" t="e">
        <f t="shared" si="15"/>
        <v>#DIV/0!</v>
      </c>
    </row>
    <row r="211" spans="1:9" x14ac:dyDescent="0.2">
      <c r="A211" s="26" t="str">
        <f>IF('High-Poverty ELEMENTARY'!E212="yes",'High-Poverty ELEMENTARY'!A212,"")</f>
        <v/>
      </c>
      <c r="B211" s="75"/>
      <c r="C211" s="74"/>
      <c r="D211" s="2" t="e">
        <f t="shared" si="12"/>
        <v>#DIV/0!</v>
      </c>
      <c r="E211" s="75"/>
      <c r="F211" s="74"/>
      <c r="G211" s="2" t="e">
        <f t="shared" si="13"/>
        <v>#DIV/0!</v>
      </c>
      <c r="H211" s="3" t="e">
        <f t="shared" si="14"/>
        <v>#DIV/0!</v>
      </c>
      <c r="I211" s="4" t="e">
        <f t="shared" si="15"/>
        <v>#DIV/0!</v>
      </c>
    </row>
    <row r="212" spans="1:9" x14ac:dyDescent="0.2">
      <c r="A212" s="26" t="str">
        <f>IF('High-Poverty ELEMENTARY'!E213="yes",'High-Poverty ELEMENTARY'!A213,"")</f>
        <v/>
      </c>
      <c r="B212" s="75"/>
      <c r="C212" s="74"/>
      <c r="D212" s="2" t="e">
        <f t="shared" si="12"/>
        <v>#DIV/0!</v>
      </c>
      <c r="E212" s="75"/>
      <c r="F212" s="74"/>
      <c r="G212" s="2" t="e">
        <f t="shared" si="13"/>
        <v>#DIV/0!</v>
      </c>
      <c r="H212" s="3" t="e">
        <f t="shared" si="14"/>
        <v>#DIV/0!</v>
      </c>
      <c r="I212" s="4" t="e">
        <f t="shared" si="15"/>
        <v>#DIV/0!</v>
      </c>
    </row>
    <row r="213" spans="1:9" x14ac:dyDescent="0.2">
      <c r="A213" s="26" t="str">
        <f>IF('High-Poverty ELEMENTARY'!E214="yes",'High-Poverty ELEMENTARY'!A214,"")</f>
        <v/>
      </c>
      <c r="B213" s="75"/>
      <c r="C213" s="74"/>
      <c r="D213" s="2" t="e">
        <f t="shared" si="12"/>
        <v>#DIV/0!</v>
      </c>
      <c r="E213" s="75"/>
      <c r="F213" s="74"/>
      <c r="G213" s="2" t="e">
        <f t="shared" si="13"/>
        <v>#DIV/0!</v>
      </c>
      <c r="H213" s="3" t="e">
        <f t="shared" si="14"/>
        <v>#DIV/0!</v>
      </c>
      <c r="I213" s="4" t="e">
        <f t="shared" si="15"/>
        <v>#DIV/0!</v>
      </c>
    </row>
    <row r="214" spans="1:9" x14ac:dyDescent="0.2">
      <c r="A214" s="26" t="str">
        <f>IF('High-Poverty ELEMENTARY'!E215="yes",'High-Poverty ELEMENTARY'!A215,"")</f>
        <v/>
      </c>
      <c r="B214" s="75"/>
      <c r="C214" s="74"/>
      <c r="D214" s="2" t="e">
        <f t="shared" si="12"/>
        <v>#DIV/0!</v>
      </c>
      <c r="E214" s="75"/>
      <c r="F214" s="74"/>
      <c r="G214" s="2" t="e">
        <f t="shared" si="13"/>
        <v>#DIV/0!</v>
      </c>
      <c r="H214" s="3" t="e">
        <f t="shared" si="14"/>
        <v>#DIV/0!</v>
      </c>
      <c r="I214" s="4" t="e">
        <f t="shared" si="15"/>
        <v>#DIV/0!</v>
      </c>
    </row>
    <row r="215" spans="1:9" x14ac:dyDescent="0.2">
      <c r="A215" s="26" t="str">
        <f>IF('High-Poverty ELEMENTARY'!E216="yes",'High-Poverty ELEMENTARY'!A216,"")</f>
        <v/>
      </c>
      <c r="B215" s="75"/>
      <c r="C215" s="74"/>
      <c r="D215" s="2" t="e">
        <f t="shared" si="12"/>
        <v>#DIV/0!</v>
      </c>
      <c r="E215" s="75"/>
      <c r="F215" s="74"/>
      <c r="G215" s="2" t="e">
        <f t="shared" si="13"/>
        <v>#DIV/0!</v>
      </c>
      <c r="H215" s="3" t="e">
        <f t="shared" si="14"/>
        <v>#DIV/0!</v>
      </c>
      <c r="I215" s="4" t="e">
        <f t="shared" si="15"/>
        <v>#DIV/0!</v>
      </c>
    </row>
    <row r="216" spans="1:9" x14ac:dyDescent="0.2">
      <c r="A216" s="26" t="str">
        <f>IF('High-Poverty ELEMENTARY'!E217="yes",'High-Poverty ELEMENTARY'!A217,"")</f>
        <v/>
      </c>
      <c r="B216" s="75"/>
      <c r="C216" s="74"/>
      <c r="D216" s="2" t="e">
        <f t="shared" si="12"/>
        <v>#DIV/0!</v>
      </c>
      <c r="E216" s="75"/>
      <c r="F216" s="74"/>
      <c r="G216" s="2" t="e">
        <f t="shared" si="13"/>
        <v>#DIV/0!</v>
      </c>
      <c r="H216" s="3" t="e">
        <f t="shared" si="14"/>
        <v>#DIV/0!</v>
      </c>
      <c r="I216" s="4" t="e">
        <f t="shared" si="15"/>
        <v>#DIV/0!</v>
      </c>
    </row>
    <row r="217" spans="1:9" x14ac:dyDescent="0.2">
      <c r="A217" s="26" t="str">
        <f>IF('High-Poverty ELEMENTARY'!E218="yes",'High-Poverty ELEMENTARY'!A218,"")</f>
        <v/>
      </c>
      <c r="B217" s="75"/>
      <c r="C217" s="74"/>
      <c r="D217" s="2" t="e">
        <f t="shared" si="12"/>
        <v>#DIV/0!</v>
      </c>
      <c r="E217" s="75"/>
      <c r="F217" s="74"/>
      <c r="G217" s="2" t="e">
        <f t="shared" si="13"/>
        <v>#DIV/0!</v>
      </c>
      <c r="H217" s="3" t="e">
        <f t="shared" si="14"/>
        <v>#DIV/0!</v>
      </c>
      <c r="I217" s="4" t="e">
        <f t="shared" si="15"/>
        <v>#DIV/0!</v>
      </c>
    </row>
    <row r="218" spans="1:9" x14ac:dyDescent="0.2">
      <c r="A218" s="26" t="str">
        <f>IF('High-Poverty ELEMENTARY'!E219="yes",'High-Poverty ELEMENTARY'!A219,"")</f>
        <v/>
      </c>
      <c r="B218" s="75"/>
      <c r="C218" s="74"/>
      <c r="D218" s="2" t="e">
        <f t="shared" si="12"/>
        <v>#DIV/0!</v>
      </c>
      <c r="E218" s="75"/>
      <c r="F218" s="74"/>
      <c r="G218" s="2" t="e">
        <f t="shared" si="13"/>
        <v>#DIV/0!</v>
      </c>
      <c r="H218" s="3" t="e">
        <f t="shared" si="14"/>
        <v>#DIV/0!</v>
      </c>
      <c r="I218" s="4" t="e">
        <f t="shared" si="15"/>
        <v>#DIV/0!</v>
      </c>
    </row>
    <row r="219" spans="1:9" x14ac:dyDescent="0.2">
      <c r="A219" s="26" t="str">
        <f>IF('High-Poverty ELEMENTARY'!E220="yes",'High-Poverty ELEMENTARY'!A220,"")</f>
        <v/>
      </c>
      <c r="B219" s="75"/>
      <c r="C219" s="74"/>
      <c r="D219" s="2" t="e">
        <f t="shared" si="12"/>
        <v>#DIV/0!</v>
      </c>
      <c r="E219" s="75"/>
      <c r="F219" s="74"/>
      <c r="G219" s="2" t="e">
        <f t="shared" si="13"/>
        <v>#DIV/0!</v>
      </c>
      <c r="H219" s="3" t="e">
        <f t="shared" si="14"/>
        <v>#DIV/0!</v>
      </c>
      <c r="I219" s="4" t="e">
        <f t="shared" si="15"/>
        <v>#DIV/0!</v>
      </c>
    </row>
    <row r="220" spans="1:9" x14ac:dyDescent="0.2">
      <c r="A220" s="26" t="str">
        <f>IF('High-Poverty ELEMENTARY'!E221="yes",'High-Poverty ELEMENTARY'!A221,"")</f>
        <v/>
      </c>
      <c r="B220" s="75"/>
      <c r="C220" s="74"/>
      <c r="D220" s="2" t="e">
        <f t="shared" si="12"/>
        <v>#DIV/0!</v>
      </c>
      <c r="E220" s="75"/>
      <c r="F220" s="74"/>
      <c r="G220" s="2" t="e">
        <f t="shared" si="13"/>
        <v>#DIV/0!</v>
      </c>
      <c r="H220" s="3" t="e">
        <f t="shared" si="14"/>
        <v>#DIV/0!</v>
      </c>
      <c r="I220" s="4" t="e">
        <f t="shared" si="15"/>
        <v>#DIV/0!</v>
      </c>
    </row>
    <row r="221" spans="1:9" x14ac:dyDescent="0.2">
      <c r="A221" s="26" t="str">
        <f>IF('High-Poverty ELEMENTARY'!E222="yes",'High-Poverty ELEMENTARY'!A222,"")</f>
        <v/>
      </c>
      <c r="B221" s="75"/>
      <c r="C221" s="74"/>
      <c r="D221" s="2" t="e">
        <f t="shared" si="12"/>
        <v>#DIV/0!</v>
      </c>
      <c r="E221" s="75"/>
      <c r="F221" s="74"/>
      <c r="G221" s="2" t="e">
        <f t="shared" si="13"/>
        <v>#DIV/0!</v>
      </c>
      <c r="H221" s="3" t="e">
        <f t="shared" si="14"/>
        <v>#DIV/0!</v>
      </c>
      <c r="I221" s="4" t="e">
        <f t="shared" si="15"/>
        <v>#DIV/0!</v>
      </c>
    </row>
    <row r="222" spans="1:9" x14ac:dyDescent="0.2">
      <c r="A222" s="26" t="str">
        <f>IF('High-Poverty ELEMENTARY'!E223="yes",'High-Poverty ELEMENTARY'!A223,"")</f>
        <v/>
      </c>
      <c r="B222" s="75"/>
      <c r="C222" s="74"/>
      <c r="D222" s="2" t="e">
        <f t="shared" si="12"/>
        <v>#DIV/0!</v>
      </c>
      <c r="E222" s="75"/>
      <c r="F222" s="74"/>
      <c r="G222" s="2" t="e">
        <f t="shared" si="13"/>
        <v>#DIV/0!</v>
      </c>
      <c r="H222" s="3" t="e">
        <f t="shared" si="14"/>
        <v>#DIV/0!</v>
      </c>
      <c r="I222" s="4" t="e">
        <f t="shared" si="15"/>
        <v>#DIV/0!</v>
      </c>
    </row>
    <row r="223" spans="1:9" x14ac:dyDescent="0.2">
      <c r="A223" s="26" t="str">
        <f>IF('High-Poverty ELEMENTARY'!E224="yes",'High-Poverty ELEMENTARY'!A224,"")</f>
        <v/>
      </c>
      <c r="B223" s="75"/>
      <c r="C223" s="74"/>
      <c r="D223" s="2" t="e">
        <f t="shared" si="12"/>
        <v>#DIV/0!</v>
      </c>
      <c r="E223" s="75"/>
      <c r="F223" s="74"/>
      <c r="G223" s="2" t="e">
        <f t="shared" si="13"/>
        <v>#DIV/0!</v>
      </c>
      <c r="H223" s="3" t="e">
        <f t="shared" si="14"/>
        <v>#DIV/0!</v>
      </c>
      <c r="I223" s="4" t="e">
        <f t="shared" si="15"/>
        <v>#DIV/0!</v>
      </c>
    </row>
    <row r="224" spans="1:9" x14ac:dyDescent="0.2">
      <c r="A224" s="26" t="str">
        <f>IF('High-Poverty ELEMENTARY'!E225="yes",'High-Poverty ELEMENTARY'!A225,"")</f>
        <v/>
      </c>
      <c r="B224" s="75"/>
      <c r="C224" s="74"/>
      <c r="D224" s="2" t="e">
        <f t="shared" si="12"/>
        <v>#DIV/0!</v>
      </c>
      <c r="E224" s="75"/>
      <c r="F224" s="74"/>
      <c r="G224" s="2" t="e">
        <f t="shared" si="13"/>
        <v>#DIV/0!</v>
      </c>
      <c r="H224" s="3" t="e">
        <f t="shared" si="14"/>
        <v>#DIV/0!</v>
      </c>
      <c r="I224" s="4" t="e">
        <f t="shared" si="15"/>
        <v>#DIV/0!</v>
      </c>
    </row>
    <row r="225" spans="1:9" x14ac:dyDescent="0.2">
      <c r="A225" s="26" t="str">
        <f>IF('High-Poverty ELEMENTARY'!E226="yes",'High-Poverty ELEMENTARY'!A226,"")</f>
        <v/>
      </c>
      <c r="B225" s="75"/>
      <c r="C225" s="74"/>
      <c r="D225" s="2" t="e">
        <f t="shared" si="12"/>
        <v>#DIV/0!</v>
      </c>
      <c r="E225" s="75"/>
      <c r="F225" s="74"/>
      <c r="G225" s="2" t="e">
        <f t="shared" si="13"/>
        <v>#DIV/0!</v>
      </c>
      <c r="H225" s="3" t="e">
        <f t="shared" si="14"/>
        <v>#DIV/0!</v>
      </c>
      <c r="I225" s="4" t="e">
        <f t="shared" si="15"/>
        <v>#DIV/0!</v>
      </c>
    </row>
    <row r="226" spans="1:9" x14ac:dyDescent="0.2">
      <c r="A226" s="26" t="str">
        <f>IF('High-Poverty ELEMENTARY'!E227="yes",'High-Poverty ELEMENTARY'!A227,"")</f>
        <v/>
      </c>
      <c r="B226" s="75"/>
      <c r="C226" s="74"/>
      <c r="D226" s="2" t="e">
        <f t="shared" si="12"/>
        <v>#DIV/0!</v>
      </c>
      <c r="E226" s="75"/>
      <c r="F226" s="74"/>
      <c r="G226" s="2" t="e">
        <f t="shared" si="13"/>
        <v>#DIV/0!</v>
      </c>
      <c r="H226" s="3" t="e">
        <f t="shared" si="14"/>
        <v>#DIV/0!</v>
      </c>
      <c r="I226" s="4" t="e">
        <f t="shared" si="15"/>
        <v>#DIV/0!</v>
      </c>
    </row>
    <row r="227" spans="1:9" x14ac:dyDescent="0.2">
      <c r="A227" s="26" t="str">
        <f>IF('High-Poverty ELEMENTARY'!E228="yes",'High-Poverty ELEMENTARY'!A228,"")</f>
        <v/>
      </c>
      <c r="B227" s="75"/>
      <c r="C227" s="74"/>
      <c r="D227" s="2" t="e">
        <f t="shared" si="12"/>
        <v>#DIV/0!</v>
      </c>
      <c r="E227" s="75"/>
      <c r="F227" s="74"/>
      <c r="G227" s="2" t="e">
        <f t="shared" si="13"/>
        <v>#DIV/0!</v>
      </c>
      <c r="H227" s="3" t="e">
        <f t="shared" si="14"/>
        <v>#DIV/0!</v>
      </c>
      <c r="I227" s="4" t="e">
        <f t="shared" si="15"/>
        <v>#DIV/0!</v>
      </c>
    </row>
    <row r="228" spans="1:9" x14ac:dyDescent="0.2">
      <c r="A228" s="26" t="str">
        <f>IF('High-Poverty ELEMENTARY'!E229="yes",'High-Poverty ELEMENTARY'!A229,"")</f>
        <v/>
      </c>
      <c r="B228" s="75"/>
      <c r="C228" s="74"/>
      <c r="D228" s="2" t="e">
        <f t="shared" si="12"/>
        <v>#DIV/0!</v>
      </c>
      <c r="E228" s="75"/>
      <c r="F228" s="74"/>
      <c r="G228" s="2" t="e">
        <f t="shared" si="13"/>
        <v>#DIV/0!</v>
      </c>
      <c r="H228" s="3" t="e">
        <f t="shared" si="14"/>
        <v>#DIV/0!</v>
      </c>
      <c r="I228" s="4" t="e">
        <f t="shared" si="15"/>
        <v>#DIV/0!</v>
      </c>
    </row>
    <row r="229" spans="1:9" x14ac:dyDescent="0.2">
      <c r="A229" s="26" t="str">
        <f>IF('High-Poverty ELEMENTARY'!E230="yes",'High-Poverty ELEMENTARY'!A230,"")</f>
        <v/>
      </c>
      <c r="B229" s="75"/>
      <c r="C229" s="74"/>
      <c r="D229" s="2" t="e">
        <f t="shared" si="12"/>
        <v>#DIV/0!</v>
      </c>
      <c r="E229" s="75"/>
      <c r="F229" s="74"/>
      <c r="G229" s="2" t="e">
        <f t="shared" si="13"/>
        <v>#DIV/0!</v>
      </c>
      <c r="H229" s="3" t="e">
        <f t="shared" si="14"/>
        <v>#DIV/0!</v>
      </c>
      <c r="I229" s="4" t="e">
        <f t="shared" si="15"/>
        <v>#DIV/0!</v>
      </c>
    </row>
    <row r="230" spans="1:9" x14ac:dyDescent="0.2">
      <c r="A230" s="26" t="str">
        <f>IF('High-Poverty ELEMENTARY'!E231="yes",'High-Poverty ELEMENTARY'!A231,"")</f>
        <v/>
      </c>
      <c r="B230" s="75"/>
      <c r="C230" s="74"/>
      <c r="D230" s="2" t="e">
        <f t="shared" si="12"/>
        <v>#DIV/0!</v>
      </c>
      <c r="E230" s="75"/>
      <c r="F230" s="74"/>
      <c r="G230" s="2" t="e">
        <f t="shared" si="13"/>
        <v>#DIV/0!</v>
      </c>
      <c r="H230" s="3" t="e">
        <f t="shared" si="14"/>
        <v>#DIV/0!</v>
      </c>
      <c r="I230" s="4" t="e">
        <f t="shared" si="15"/>
        <v>#DIV/0!</v>
      </c>
    </row>
    <row r="231" spans="1:9" x14ac:dyDescent="0.2">
      <c r="A231" s="26" t="str">
        <f>IF('High-Poverty ELEMENTARY'!E232="yes",'High-Poverty ELEMENTARY'!A232,"")</f>
        <v/>
      </c>
      <c r="B231" s="75"/>
      <c r="C231" s="74"/>
      <c r="D231" s="2" t="e">
        <f t="shared" si="12"/>
        <v>#DIV/0!</v>
      </c>
      <c r="E231" s="75"/>
      <c r="F231" s="74"/>
      <c r="G231" s="2" t="e">
        <f t="shared" si="13"/>
        <v>#DIV/0!</v>
      </c>
      <c r="H231" s="3" t="e">
        <f t="shared" si="14"/>
        <v>#DIV/0!</v>
      </c>
      <c r="I231" s="4" t="e">
        <f t="shared" si="15"/>
        <v>#DIV/0!</v>
      </c>
    </row>
    <row r="232" spans="1:9" x14ac:dyDescent="0.2">
      <c r="A232" s="26" t="str">
        <f>IF('High-Poverty ELEMENTARY'!E233="yes",'High-Poverty ELEMENTARY'!A233,"")</f>
        <v/>
      </c>
      <c r="B232" s="75"/>
      <c r="C232" s="74"/>
      <c r="D232" s="2" t="e">
        <f t="shared" si="12"/>
        <v>#DIV/0!</v>
      </c>
      <c r="E232" s="75"/>
      <c r="F232" s="74"/>
      <c r="G232" s="2" t="e">
        <f t="shared" si="13"/>
        <v>#DIV/0!</v>
      </c>
      <c r="H232" s="3" t="e">
        <f t="shared" si="14"/>
        <v>#DIV/0!</v>
      </c>
      <c r="I232" s="4" t="e">
        <f t="shared" si="15"/>
        <v>#DIV/0!</v>
      </c>
    </row>
    <row r="233" spans="1:9" x14ac:dyDescent="0.2">
      <c r="A233" s="26" t="str">
        <f>IF('High-Poverty ELEMENTARY'!E234="yes",'High-Poverty ELEMENTARY'!A234,"")</f>
        <v/>
      </c>
      <c r="B233" s="75"/>
      <c r="C233" s="74"/>
      <c r="D233" s="2" t="e">
        <f t="shared" si="12"/>
        <v>#DIV/0!</v>
      </c>
      <c r="E233" s="75"/>
      <c r="F233" s="74"/>
      <c r="G233" s="2" t="e">
        <f t="shared" si="13"/>
        <v>#DIV/0!</v>
      </c>
      <c r="H233" s="3" t="e">
        <f t="shared" si="14"/>
        <v>#DIV/0!</v>
      </c>
      <c r="I233" s="4" t="e">
        <f t="shared" si="15"/>
        <v>#DIV/0!</v>
      </c>
    </row>
    <row r="234" spans="1:9" x14ac:dyDescent="0.2">
      <c r="A234" s="26" t="str">
        <f>IF('High-Poverty ELEMENTARY'!E235="yes",'High-Poverty ELEMENTARY'!A235,"")</f>
        <v/>
      </c>
      <c r="B234" s="75"/>
      <c r="C234" s="74"/>
      <c r="D234" s="2" t="e">
        <f t="shared" si="12"/>
        <v>#DIV/0!</v>
      </c>
      <c r="E234" s="75"/>
      <c r="F234" s="74"/>
      <c r="G234" s="2" t="e">
        <f t="shared" si="13"/>
        <v>#DIV/0!</v>
      </c>
      <c r="H234" s="3" t="e">
        <f t="shared" si="14"/>
        <v>#DIV/0!</v>
      </c>
      <c r="I234" s="4" t="e">
        <f t="shared" si="15"/>
        <v>#DIV/0!</v>
      </c>
    </row>
    <row r="235" spans="1:9" x14ac:dyDescent="0.2">
      <c r="A235" s="26" t="str">
        <f>IF('High-Poverty ELEMENTARY'!E236="yes",'High-Poverty ELEMENTARY'!A236,"")</f>
        <v/>
      </c>
      <c r="B235" s="75"/>
      <c r="C235" s="74"/>
      <c r="D235" s="2" t="e">
        <f t="shared" si="12"/>
        <v>#DIV/0!</v>
      </c>
      <c r="E235" s="75"/>
      <c r="F235" s="74"/>
      <c r="G235" s="2" t="e">
        <f t="shared" si="13"/>
        <v>#DIV/0!</v>
      </c>
      <c r="H235" s="3" t="e">
        <f t="shared" si="14"/>
        <v>#DIV/0!</v>
      </c>
      <c r="I235" s="4" t="e">
        <f t="shared" si="15"/>
        <v>#DIV/0!</v>
      </c>
    </row>
    <row r="236" spans="1:9" x14ac:dyDescent="0.2">
      <c r="A236" s="26" t="str">
        <f>IF('High-Poverty ELEMENTARY'!E237="yes",'High-Poverty ELEMENTARY'!A237,"")</f>
        <v/>
      </c>
      <c r="B236" s="75"/>
      <c r="C236" s="74"/>
      <c r="D236" s="2" t="e">
        <f t="shared" si="12"/>
        <v>#DIV/0!</v>
      </c>
      <c r="E236" s="75"/>
      <c r="F236" s="74"/>
      <c r="G236" s="2" t="e">
        <f t="shared" si="13"/>
        <v>#DIV/0!</v>
      </c>
      <c r="H236" s="3" t="e">
        <f t="shared" si="14"/>
        <v>#DIV/0!</v>
      </c>
      <c r="I236" s="4" t="e">
        <f t="shared" si="15"/>
        <v>#DIV/0!</v>
      </c>
    </row>
    <row r="237" spans="1:9" x14ac:dyDescent="0.2">
      <c r="A237" s="26" t="str">
        <f>IF('High-Poverty ELEMENTARY'!E238="yes",'High-Poverty ELEMENTARY'!A238,"")</f>
        <v/>
      </c>
      <c r="B237" s="75"/>
      <c r="C237" s="74"/>
      <c r="D237" s="2" t="e">
        <f t="shared" si="12"/>
        <v>#DIV/0!</v>
      </c>
      <c r="E237" s="75"/>
      <c r="F237" s="74"/>
      <c r="G237" s="2" t="e">
        <f t="shared" si="13"/>
        <v>#DIV/0!</v>
      </c>
      <c r="H237" s="3" t="e">
        <f t="shared" si="14"/>
        <v>#DIV/0!</v>
      </c>
      <c r="I237" s="4" t="e">
        <f t="shared" si="15"/>
        <v>#DIV/0!</v>
      </c>
    </row>
    <row r="238" spans="1:9" x14ac:dyDescent="0.2">
      <c r="A238" s="26" t="str">
        <f>IF('High-Poverty ELEMENTARY'!E239="yes",'High-Poverty ELEMENTARY'!A239,"")</f>
        <v/>
      </c>
      <c r="B238" s="75"/>
      <c r="C238" s="74"/>
      <c r="D238" s="2" t="e">
        <f t="shared" si="12"/>
        <v>#DIV/0!</v>
      </c>
      <c r="E238" s="75"/>
      <c r="F238" s="74"/>
      <c r="G238" s="2" t="e">
        <f t="shared" si="13"/>
        <v>#DIV/0!</v>
      </c>
      <c r="H238" s="3" t="e">
        <f t="shared" si="14"/>
        <v>#DIV/0!</v>
      </c>
      <c r="I238" s="4" t="e">
        <f t="shared" si="15"/>
        <v>#DIV/0!</v>
      </c>
    </row>
    <row r="239" spans="1:9" x14ac:dyDescent="0.2">
      <c r="A239" s="26" t="str">
        <f>IF('High-Poverty ELEMENTARY'!E240="yes",'High-Poverty ELEMENTARY'!A240,"")</f>
        <v/>
      </c>
      <c r="B239" s="75"/>
      <c r="C239" s="74"/>
      <c r="D239" s="2" t="e">
        <f t="shared" si="12"/>
        <v>#DIV/0!</v>
      </c>
      <c r="E239" s="75"/>
      <c r="F239" s="74"/>
      <c r="G239" s="2" t="e">
        <f t="shared" si="13"/>
        <v>#DIV/0!</v>
      </c>
      <c r="H239" s="3" t="e">
        <f t="shared" si="14"/>
        <v>#DIV/0!</v>
      </c>
      <c r="I239" s="4" t="e">
        <f t="shared" si="15"/>
        <v>#DIV/0!</v>
      </c>
    </row>
    <row r="240" spans="1:9" x14ac:dyDescent="0.2">
      <c r="A240" s="26" t="str">
        <f>IF('High-Poverty ELEMENTARY'!E241="yes",'High-Poverty ELEMENTARY'!A241,"")</f>
        <v/>
      </c>
      <c r="B240" s="75"/>
      <c r="C240" s="74"/>
      <c r="D240" s="2" t="e">
        <f t="shared" si="12"/>
        <v>#DIV/0!</v>
      </c>
      <c r="E240" s="75"/>
      <c r="F240" s="74"/>
      <c r="G240" s="2" t="e">
        <f t="shared" si="13"/>
        <v>#DIV/0!</v>
      </c>
      <c r="H240" s="3" t="e">
        <f t="shared" si="14"/>
        <v>#DIV/0!</v>
      </c>
      <c r="I240" s="4" t="e">
        <f t="shared" si="15"/>
        <v>#DIV/0!</v>
      </c>
    </row>
    <row r="241" spans="1:9" x14ac:dyDescent="0.2">
      <c r="A241" s="26" t="str">
        <f>IF('High-Poverty ELEMENTARY'!E242="yes",'High-Poverty ELEMENTARY'!A242,"")</f>
        <v/>
      </c>
      <c r="B241" s="75"/>
      <c r="C241" s="74"/>
      <c r="D241" s="2" t="e">
        <f t="shared" si="12"/>
        <v>#DIV/0!</v>
      </c>
      <c r="E241" s="75"/>
      <c r="F241" s="74"/>
      <c r="G241" s="2" t="e">
        <f t="shared" si="13"/>
        <v>#DIV/0!</v>
      </c>
      <c r="H241" s="3" t="e">
        <f t="shared" si="14"/>
        <v>#DIV/0!</v>
      </c>
      <c r="I241" s="4" t="e">
        <f t="shared" si="15"/>
        <v>#DIV/0!</v>
      </c>
    </row>
    <row r="242" spans="1:9" x14ac:dyDescent="0.2">
      <c r="A242" s="26" t="str">
        <f>IF('High-Poverty ELEMENTARY'!E243="yes",'High-Poverty ELEMENTARY'!A243,"")</f>
        <v/>
      </c>
      <c r="B242" s="75"/>
      <c r="C242" s="74"/>
      <c r="D242" s="2" t="e">
        <f t="shared" si="12"/>
        <v>#DIV/0!</v>
      </c>
      <c r="E242" s="75"/>
      <c r="F242" s="74"/>
      <c r="G242" s="2" t="e">
        <f t="shared" si="13"/>
        <v>#DIV/0!</v>
      </c>
      <c r="H242" s="3" t="e">
        <f t="shared" si="14"/>
        <v>#DIV/0!</v>
      </c>
      <c r="I242" s="4" t="e">
        <f t="shared" si="15"/>
        <v>#DIV/0!</v>
      </c>
    </row>
    <row r="243" spans="1:9" x14ac:dyDescent="0.2">
      <c r="A243" s="26" t="str">
        <f>IF('High-Poverty ELEMENTARY'!E244="yes",'High-Poverty ELEMENTARY'!A244,"")</f>
        <v/>
      </c>
      <c r="B243" s="75"/>
      <c r="C243" s="74"/>
      <c r="D243" s="2" t="e">
        <f t="shared" si="12"/>
        <v>#DIV/0!</v>
      </c>
      <c r="E243" s="75"/>
      <c r="F243" s="74"/>
      <c r="G243" s="2" t="e">
        <f t="shared" si="13"/>
        <v>#DIV/0!</v>
      </c>
      <c r="H243" s="3" t="e">
        <f t="shared" si="14"/>
        <v>#DIV/0!</v>
      </c>
      <c r="I243" s="4" t="e">
        <f t="shared" si="15"/>
        <v>#DIV/0!</v>
      </c>
    </row>
    <row r="244" spans="1:9" x14ac:dyDescent="0.2">
      <c r="A244" s="26" t="str">
        <f>IF('High-Poverty ELEMENTARY'!E245="yes",'High-Poverty ELEMENTARY'!A245,"")</f>
        <v/>
      </c>
      <c r="B244" s="75"/>
      <c r="C244" s="74"/>
      <c r="D244" s="2" t="e">
        <f t="shared" si="12"/>
        <v>#DIV/0!</v>
      </c>
      <c r="E244" s="75"/>
      <c r="F244" s="74"/>
      <c r="G244" s="2" t="e">
        <f t="shared" si="13"/>
        <v>#DIV/0!</v>
      </c>
      <c r="H244" s="3" t="e">
        <f t="shared" si="14"/>
        <v>#DIV/0!</v>
      </c>
      <c r="I244" s="4" t="e">
        <f t="shared" si="15"/>
        <v>#DIV/0!</v>
      </c>
    </row>
    <row r="245" spans="1:9" x14ac:dyDescent="0.2">
      <c r="A245" s="26" t="str">
        <f>IF('High-Poverty ELEMENTARY'!E246="yes",'High-Poverty ELEMENTARY'!A246,"")</f>
        <v/>
      </c>
      <c r="B245" s="75"/>
      <c r="C245" s="74"/>
      <c r="D245" s="2" t="e">
        <f t="shared" si="12"/>
        <v>#DIV/0!</v>
      </c>
      <c r="E245" s="75"/>
      <c r="F245" s="74"/>
      <c r="G245" s="2" t="e">
        <f t="shared" si="13"/>
        <v>#DIV/0!</v>
      </c>
      <c r="H245" s="3" t="e">
        <f t="shared" si="14"/>
        <v>#DIV/0!</v>
      </c>
      <c r="I245" s="4" t="e">
        <f t="shared" si="15"/>
        <v>#DIV/0!</v>
      </c>
    </row>
    <row r="246" spans="1:9" x14ac:dyDescent="0.2">
      <c r="A246" s="26" t="str">
        <f>IF('High-Poverty ELEMENTARY'!E247="yes",'High-Poverty ELEMENTARY'!A247,"")</f>
        <v/>
      </c>
      <c r="B246" s="75"/>
      <c r="C246" s="74"/>
      <c r="D246" s="2" t="e">
        <f t="shared" si="12"/>
        <v>#DIV/0!</v>
      </c>
      <c r="E246" s="75"/>
      <c r="F246" s="74"/>
      <c r="G246" s="2" t="e">
        <f t="shared" si="13"/>
        <v>#DIV/0!</v>
      </c>
      <c r="H246" s="3" t="e">
        <f t="shared" si="14"/>
        <v>#DIV/0!</v>
      </c>
      <c r="I246" s="4" t="e">
        <f t="shared" si="15"/>
        <v>#DIV/0!</v>
      </c>
    </row>
    <row r="247" spans="1:9" x14ac:dyDescent="0.2">
      <c r="A247" s="26" t="str">
        <f>IF('High-Poverty ELEMENTARY'!E248="yes",'High-Poverty ELEMENTARY'!A248,"")</f>
        <v/>
      </c>
      <c r="B247" s="75"/>
      <c r="C247" s="74"/>
      <c r="D247" s="2" t="e">
        <f t="shared" si="12"/>
        <v>#DIV/0!</v>
      </c>
      <c r="E247" s="75"/>
      <c r="F247" s="74"/>
      <c r="G247" s="2" t="e">
        <f t="shared" si="13"/>
        <v>#DIV/0!</v>
      </c>
      <c r="H247" s="3" t="e">
        <f t="shared" si="14"/>
        <v>#DIV/0!</v>
      </c>
      <c r="I247" s="4" t="e">
        <f t="shared" si="15"/>
        <v>#DIV/0!</v>
      </c>
    </row>
    <row r="248" spans="1:9" x14ac:dyDescent="0.2">
      <c r="A248" s="26" t="str">
        <f>IF('High-Poverty ELEMENTARY'!E249="yes",'High-Poverty ELEMENTARY'!A249,"")</f>
        <v/>
      </c>
      <c r="B248" s="75"/>
      <c r="C248" s="74"/>
      <c r="D248" s="2" t="e">
        <f t="shared" si="12"/>
        <v>#DIV/0!</v>
      </c>
      <c r="E248" s="75"/>
      <c r="F248" s="74"/>
      <c r="G248" s="2" t="e">
        <f t="shared" si="13"/>
        <v>#DIV/0!</v>
      </c>
      <c r="H248" s="3" t="e">
        <f t="shared" si="14"/>
        <v>#DIV/0!</v>
      </c>
      <c r="I248" s="4" t="e">
        <f t="shared" si="15"/>
        <v>#DIV/0!</v>
      </c>
    </row>
    <row r="249" spans="1:9" x14ac:dyDescent="0.2">
      <c r="A249" s="26" t="str">
        <f>IF('High-Poverty ELEMENTARY'!E250="yes",'High-Poverty ELEMENTARY'!A250,"")</f>
        <v/>
      </c>
      <c r="B249" s="75"/>
      <c r="C249" s="74"/>
      <c r="D249" s="2" t="e">
        <f t="shared" si="12"/>
        <v>#DIV/0!</v>
      </c>
      <c r="E249" s="75"/>
      <c r="F249" s="74"/>
      <c r="G249" s="2" t="e">
        <f t="shared" si="13"/>
        <v>#DIV/0!</v>
      </c>
      <c r="H249" s="3" t="e">
        <f t="shared" si="14"/>
        <v>#DIV/0!</v>
      </c>
      <c r="I249" s="4" t="e">
        <f t="shared" si="15"/>
        <v>#DIV/0!</v>
      </c>
    </row>
    <row r="250" spans="1:9" x14ac:dyDescent="0.2">
      <c r="A250" s="26" t="str">
        <f>IF('High-Poverty ELEMENTARY'!E251="yes",'High-Poverty ELEMENTARY'!A251,"")</f>
        <v/>
      </c>
      <c r="B250" s="75"/>
      <c r="C250" s="74"/>
      <c r="D250" s="2" t="e">
        <f t="shared" si="12"/>
        <v>#DIV/0!</v>
      </c>
      <c r="E250" s="75"/>
      <c r="F250" s="74"/>
      <c r="G250" s="2" t="e">
        <f t="shared" si="13"/>
        <v>#DIV/0!</v>
      </c>
      <c r="H250" s="3" t="e">
        <f t="shared" si="14"/>
        <v>#DIV/0!</v>
      </c>
      <c r="I250" s="4" t="e">
        <f t="shared" si="15"/>
        <v>#DIV/0!</v>
      </c>
    </row>
    <row r="251" spans="1:9" x14ac:dyDescent="0.2">
      <c r="A251" s="26" t="str">
        <f>IF('High-Poverty ELEMENTARY'!E252="yes",'High-Poverty ELEMENTARY'!A252,"")</f>
        <v/>
      </c>
      <c r="B251" s="75"/>
      <c r="C251" s="74"/>
      <c r="D251" s="2" t="e">
        <f t="shared" si="12"/>
        <v>#DIV/0!</v>
      </c>
      <c r="E251" s="75"/>
      <c r="F251" s="74"/>
      <c r="G251" s="2" t="e">
        <f t="shared" si="13"/>
        <v>#DIV/0!</v>
      </c>
      <c r="H251" s="3" t="e">
        <f t="shared" si="14"/>
        <v>#DIV/0!</v>
      </c>
      <c r="I251" s="4" t="e">
        <f t="shared" si="15"/>
        <v>#DIV/0!</v>
      </c>
    </row>
    <row r="252" spans="1:9" x14ac:dyDescent="0.2">
      <c r="A252" s="26" t="str">
        <f>IF('High-Poverty ELEMENTARY'!E253="yes",'High-Poverty ELEMENTARY'!A253,"")</f>
        <v/>
      </c>
      <c r="B252" s="75"/>
      <c r="C252" s="74"/>
      <c r="D252" s="2" t="e">
        <f t="shared" si="12"/>
        <v>#DIV/0!</v>
      </c>
      <c r="E252" s="75"/>
      <c r="F252" s="74"/>
      <c r="G252" s="2" t="e">
        <f t="shared" si="13"/>
        <v>#DIV/0!</v>
      </c>
      <c r="H252" s="3" t="e">
        <f t="shared" si="14"/>
        <v>#DIV/0!</v>
      </c>
      <c r="I252" s="4" t="e">
        <f t="shared" si="15"/>
        <v>#DIV/0!</v>
      </c>
    </row>
    <row r="253" spans="1:9" x14ac:dyDescent="0.2">
      <c r="A253" s="26" t="str">
        <f>IF('High-Poverty ELEMENTARY'!E254="yes",'High-Poverty ELEMENTARY'!A254,"")</f>
        <v/>
      </c>
      <c r="B253" s="75"/>
      <c r="C253" s="74"/>
      <c r="D253" s="2" t="e">
        <f t="shared" si="12"/>
        <v>#DIV/0!</v>
      </c>
      <c r="E253" s="75"/>
      <c r="F253" s="74"/>
      <c r="G253" s="2" t="e">
        <f t="shared" si="13"/>
        <v>#DIV/0!</v>
      </c>
      <c r="H253" s="3" t="e">
        <f t="shared" si="14"/>
        <v>#DIV/0!</v>
      </c>
      <c r="I253" s="4" t="e">
        <f t="shared" si="15"/>
        <v>#DIV/0!</v>
      </c>
    </row>
    <row r="254" spans="1:9" x14ac:dyDescent="0.2">
      <c r="A254" s="26" t="str">
        <f>IF('High-Poverty ELEMENTARY'!E255="yes",'High-Poverty ELEMENTARY'!A255,"")</f>
        <v/>
      </c>
      <c r="B254" s="75"/>
      <c r="C254" s="74"/>
      <c r="D254" s="2" t="e">
        <f t="shared" si="12"/>
        <v>#DIV/0!</v>
      </c>
      <c r="E254" s="75"/>
      <c r="F254" s="74"/>
      <c r="G254" s="2" t="e">
        <f t="shared" si="13"/>
        <v>#DIV/0!</v>
      </c>
      <c r="H254" s="3" t="e">
        <f t="shared" si="14"/>
        <v>#DIV/0!</v>
      </c>
      <c r="I254" s="4" t="e">
        <f t="shared" si="15"/>
        <v>#DIV/0!</v>
      </c>
    </row>
    <row r="255" spans="1:9" x14ac:dyDescent="0.2">
      <c r="A255" s="26" t="str">
        <f>IF('High-Poverty ELEMENTARY'!E256="yes",'High-Poverty ELEMENTARY'!A256,"")</f>
        <v/>
      </c>
      <c r="B255" s="75"/>
      <c r="C255" s="74"/>
      <c r="D255" s="2" t="e">
        <f t="shared" si="12"/>
        <v>#DIV/0!</v>
      </c>
      <c r="E255" s="75"/>
      <c r="F255" s="74"/>
      <c r="G255" s="2" t="e">
        <f t="shared" si="13"/>
        <v>#DIV/0!</v>
      </c>
      <c r="H255" s="3" t="e">
        <f t="shared" si="14"/>
        <v>#DIV/0!</v>
      </c>
      <c r="I255" s="4" t="e">
        <f t="shared" si="15"/>
        <v>#DIV/0!</v>
      </c>
    </row>
    <row r="256" spans="1:9" x14ac:dyDescent="0.2">
      <c r="A256" s="26" t="str">
        <f>IF('High-Poverty ELEMENTARY'!E257="yes",'High-Poverty ELEMENTARY'!A257,"")</f>
        <v/>
      </c>
      <c r="B256" s="75"/>
      <c r="C256" s="74"/>
      <c r="D256" s="2" t="e">
        <f t="shared" si="12"/>
        <v>#DIV/0!</v>
      </c>
      <c r="E256" s="75"/>
      <c r="F256" s="74"/>
      <c r="G256" s="2" t="e">
        <f t="shared" si="13"/>
        <v>#DIV/0!</v>
      </c>
      <c r="H256" s="3" t="e">
        <f t="shared" si="14"/>
        <v>#DIV/0!</v>
      </c>
      <c r="I256" s="4" t="e">
        <f t="shared" si="15"/>
        <v>#DIV/0!</v>
      </c>
    </row>
    <row r="257" spans="1:9" x14ac:dyDescent="0.2">
      <c r="A257" s="26" t="str">
        <f>IF('High-Poverty ELEMENTARY'!E258="yes",'High-Poverty ELEMENTARY'!A258,"")</f>
        <v/>
      </c>
      <c r="B257" s="75"/>
      <c r="C257" s="74"/>
      <c r="D257" s="2" t="e">
        <f t="shared" si="12"/>
        <v>#DIV/0!</v>
      </c>
      <c r="E257" s="75"/>
      <c r="F257" s="74"/>
      <c r="G257" s="2" t="e">
        <f t="shared" si="13"/>
        <v>#DIV/0!</v>
      </c>
      <c r="H257" s="3" t="e">
        <f t="shared" si="14"/>
        <v>#DIV/0!</v>
      </c>
      <c r="I257" s="4" t="e">
        <f t="shared" si="15"/>
        <v>#DIV/0!</v>
      </c>
    </row>
    <row r="258" spans="1:9" x14ac:dyDescent="0.2">
      <c r="A258" s="26" t="str">
        <f>IF('High-Poverty ELEMENTARY'!E259="yes",'High-Poverty ELEMENTARY'!A259,"")</f>
        <v/>
      </c>
      <c r="B258" s="75"/>
      <c r="C258" s="74"/>
      <c r="D258" s="2" t="e">
        <f t="shared" si="12"/>
        <v>#DIV/0!</v>
      </c>
      <c r="E258" s="75"/>
      <c r="F258" s="74"/>
      <c r="G258" s="2" t="e">
        <f t="shared" si="13"/>
        <v>#DIV/0!</v>
      </c>
      <c r="H258" s="3" t="e">
        <f t="shared" si="14"/>
        <v>#DIV/0!</v>
      </c>
      <c r="I258" s="4" t="e">
        <f t="shared" si="15"/>
        <v>#DIV/0!</v>
      </c>
    </row>
    <row r="259" spans="1:9" x14ac:dyDescent="0.2">
      <c r="A259" s="26" t="str">
        <f>IF('High-Poverty ELEMENTARY'!E260="yes",'High-Poverty ELEMENTARY'!A260,"")</f>
        <v/>
      </c>
      <c r="B259" s="75"/>
      <c r="C259" s="74"/>
      <c r="D259" s="2" t="e">
        <f t="shared" si="12"/>
        <v>#DIV/0!</v>
      </c>
      <c r="E259" s="75"/>
      <c r="F259" s="74"/>
      <c r="G259" s="2" t="e">
        <f t="shared" si="13"/>
        <v>#DIV/0!</v>
      </c>
      <c r="H259" s="3" t="e">
        <f t="shared" si="14"/>
        <v>#DIV/0!</v>
      </c>
      <c r="I259" s="4" t="e">
        <f t="shared" si="15"/>
        <v>#DIV/0!</v>
      </c>
    </row>
    <row r="260" spans="1:9" x14ac:dyDescent="0.2">
      <c r="A260" s="26" t="str">
        <f>IF('High-Poverty ELEMENTARY'!E261="yes",'High-Poverty ELEMENTARY'!A261,"")</f>
        <v/>
      </c>
      <c r="B260" s="75"/>
      <c r="C260" s="74"/>
      <c r="D260" s="2" t="e">
        <f t="shared" si="12"/>
        <v>#DIV/0!</v>
      </c>
      <c r="E260" s="75"/>
      <c r="F260" s="74"/>
      <c r="G260" s="2" t="e">
        <f t="shared" si="13"/>
        <v>#DIV/0!</v>
      </c>
      <c r="H260" s="3" t="e">
        <f t="shared" si="14"/>
        <v>#DIV/0!</v>
      </c>
      <c r="I260" s="4" t="e">
        <f t="shared" si="15"/>
        <v>#DIV/0!</v>
      </c>
    </row>
    <row r="261" spans="1:9" x14ac:dyDescent="0.2">
      <c r="A261" s="26" t="str">
        <f>IF('High-Poverty ELEMENTARY'!E262="yes",'High-Poverty ELEMENTARY'!A262,"")</f>
        <v/>
      </c>
      <c r="B261" s="75"/>
      <c r="C261" s="74"/>
      <c r="D261" s="2" t="e">
        <f t="shared" si="12"/>
        <v>#DIV/0!</v>
      </c>
      <c r="E261" s="75"/>
      <c r="F261" s="74"/>
      <c r="G261" s="2" t="e">
        <f t="shared" si="13"/>
        <v>#DIV/0!</v>
      </c>
      <c r="H261" s="3" t="e">
        <f t="shared" si="14"/>
        <v>#DIV/0!</v>
      </c>
      <c r="I261" s="4" t="e">
        <f t="shared" si="15"/>
        <v>#DIV/0!</v>
      </c>
    </row>
    <row r="262" spans="1:9" x14ac:dyDescent="0.2">
      <c r="A262" s="26" t="str">
        <f>IF('High-Poverty ELEMENTARY'!E263="yes",'High-Poverty ELEMENTARY'!A263,"")</f>
        <v/>
      </c>
      <c r="B262" s="75"/>
      <c r="C262" s="74"/>
      <c r="D262" s="2" t="e">
        <f t="shared" si="12"/>
        <v>#DIV/0!</v>
      </c>
      <c r="E262" s="75"/>
      <c r="F262" s="74"/>
      <c r="G262" s="2" t="e">
        <f t="shared" si="13"/>
        <v>#DIV/0!</v>
      </c>
      <c r="H262" s="3" t="e">
        <f t="shared" si="14"/>
        <v>#DIV/0!</v>
      </c>
      <c r="I262" s="4" t="e">
        <f t="shared" si="15"/>
        <v>#DIV/0!</v>
      </c>
    </row>
    <row r="263" spans="1:9" x14ac:dyDescent="0.2">
      <c r="A263" s="26" t="str">
        <f>IF('High-Poverty ELEMENTARY'!E264="yes",'High-Poverty ELEMENTARY'!A264,"")</f>
        <v/>
      </c>
      <c r="B263" s="75"/>
      <c r="C263" s="74"/>
      <c r="D263" s="2" t="e">
        <f t="shared" si="12"/>
        <v>#DIV/0!</v>
      </c>
      <c r="E263" s="75"/>
      <c r="F263" s="74"/>
      <c r="G263" s="2" t="e">
        <f t="shared" si="13"/>
        <v>#DIV/0!</v>
      </c>
      <c r="H263" s="3" t="e">
        <f t="shared" si="14"/>
        <v>#DIV/0!</v>
      </c>
      <c r="I263" s="4" t="e">
        <f t="shared" si="15"/>
        <v>#DIV/0!</v>
      </c>
    </row>
    <row r="264" spans="1:9" x14ac:dyDescent="0.2">
      <c r="A264" s="26" t="str">
        <f>IF('High-Poverty ELEMENTARY'!E265="yes",'High-Poverty ELEMENTARY'!A265,"")</f>
        <v/>
      </c>
      <c r="B264" s="75"/>
      <c r="C264" s="74"/>
      <c r="D264" s="2" t="e">
        <f t="shared" si="12"/>
        <v>#DIV/0!</v>
      </c>
      <c r="E264" s="75"/>
      <c r="F264" s="74"/>
      <c r="G264" s="2" t="e">
        <f t="shared" si="13"/>
        <v>#DIV/0!</v>
      </c>
      <c r="H264" s="3" t="e">
        <f t="shared" si="14"/>
        <v>#DIV/0!</v>
      </c>
      <c r="I264" s="4" t="e">
        <f t="shared" si="15"/>
        <v>#DIV/0!</v>
      </c>
    </row>
    <row r="265" spans="1:9" x14ac:dyDescent="0.2">
      <c r="A265" s="26" t="str">
        <f>IF('High-Poverty ELEMENTARY'!E266="yes",'High-Poverty ELEMENTARY'!A266,"")</f>
        <v/>
      </c>
      <c r="B265" s="75"/>
      <c r="C265" s="74"/>
      <c r="D265" s="2" t="e">
        <f t="shared" ref="D265:D270" si="16">B265/C265</f>
        <v>#DIV/0!</v>
      </c>
      <c r="E265" s="75"/>
      <c r="F265" s="74"/>
      <c r="G265" s="2" t="e">
        <f t="shared" ref="G265:G270" si="17">E265/F265</f>
        <v>#DIV/0!</v>
      </c>
      <c r="H265" s="3" t="e">
        <f t="shared" ref="H265:H270" si="18">IF(G265&gt;D265,G265-D265,0)</f>
        <v>#DIV/0!</v>
      </c>
      <c r="I265" s="4" t="e">
        <f t="shared" si="15"/>
        <v>#DIV/0!</v>
      </c>
    </row>
    <row r="266" spans="1:9" x14ac:dyDescent="0.2">
      <c r="A266" s="26" t="str">
        <f>IF('High-Poverty ELEMENTARY'!E267="yes",'High-Poverty ELEMENTARY'!A267,"")</f>
        <v/>
      </c>
      <c r="B266" s="75"/>
      <c r="C266" s="74"/>
      <c r="D266" s="2" t="e">
        <f t="shared" si="16"/>
        <v>#DIV/0!</v>
      </c>
      <c r="E266" s="75"/>
      <c r="F266" s="74"/>
      <c r="G266" s="2" t="e">
        <f t="shared" si="17"/>
        <v>#DIV/0!</v>
      </c>
      <c r="H266" s="3" t="e">
        <f t="shared" si="18"/>
        <v>#DIV/0!</v>
      </c>
      <c r="I266" s="4" t="e">
        <f>IF(H266&lt;0.01,"Yes","No")</f>
        <v>#DIV/0!</v>
      </c>
    </row>
    <row r="267" spans="1:9" x14ac:dyDescent="0.2">
      <c r="A267" s="26" t="str">
        <f>IF('High-Poverty ELEMENTARY'!E268="yes",'High-Poverty ELEMENTARY'!A268,"")</f>
        <v/>
      </c>
      <c r="B267" s="75"/>
      <c r="C267" s="74"/>
      <c r="D267" s="2" t="e">
        <f t="shared" si="16"/>
        <v>#DIV/0!</v>
      </c>
      <c r="E267" s="75"/>
      <c r="F267" s="74"/>
      <c r="G267" s="2" t="e">
        <f t="shared" si="17"/>
        <v>#DIV/0!</v>
      </c>
      <c r="H267" s="3" t="e">
        <f t="shared" si="18"/>
        <v>#DIV/0!</v>
      </c>
      <c r="I267" s="4" t="e">
        <f>IF(H267&lt;0.01,"Yes","No")</f>
        <v>#DIV/0!</v>
      </c>
    </row>
    <row r="268" spans="1:9" x14ac:dyDescent="0.2">
      <c r="A268" s="26" t="str">
        <f>IF('High-Poverty ELEMENTARY'!E269="yes",'High-Poverty ELEMENTARY'!A269,"")</f>
        <v/>
      </c>
      <c r="B268" s="75"/>
      <c r="C268" s="74"/>
      <c r="D268" s="2" t="e">
        <f t="shared" si="16"/>
        <v>#DIV/0!</v>
      </c>
      <c r="E268" s="75"/>
      <c r="F268" s="74"/>
      <c r="G268" s="2" t="e">
        <f t="shared" si="17"/>
        <v>#DIV/0!</v>
      </c>
      <c r="H268" s="3" t="e">
        <f t="shared" si="18"/>
        <v>#DIV/0!</v>
      </c>
      <c r="I268" s="4" t="e">
        <f>IF(H268&lt;0.01,"Yes","No")</f>
        <v>#DIV/0!</v>
      </c>
    </row>
    <row r="269" spans="1:9" x14ac:dyDescent="0.2">
      <c r="A269" s="26" t="str">
        <f>IF('High-Poverty ELEMENTARY'!E270="yes",'High-Poverty ELEMENTARY'!A270,"")</f>
        <v/>
      </c>
      <c r="B269" s="76"/>
      <c r="C269" s="77"/>
      <c r="D269" s="2" t="e">
        <f t="shared" si="16"/>
        <v>#DIV/0!</v>
      </c>
      <c r="E269" s="76"/>
      <c r="F269" s="77"/>
      <c r="G269" s="2" t="e">
        <f t="shared" si="17"/>
        <v>#DIV/0!</v>
      </c>
      <c r="H269" s="3" t="e">
        <f t="shared" si="18"/>
        <v>#DIV/0!</v>
      </c>
      <c r="I269" s="4" t="e">
        <f>IF(H269&lt;0.01,"Yes","No")</f>
        <v>#DIV/0!</v>
      </c>
    </row>
    <row r="270" spans="1:9" ht="13.5" thickBot="1" x14ac:dyDescent="0.25">
      <c r="A270" s="26" t="str">
        <f>IF('High-Poverty ELEMENTARY'!E271="yes",'High-Poverty ELEMENTARY'!A271,"")</f>
        <v/>
      </c>
      <c r="B270" s="76"/>
      <c r="C270" s="77"/>
      <c r="D270" s="2" t="e">
        <f t="shared" si="16"/>
        <v>#DIV/0!</v>
      </c>
      <c r="E270" s="76"/>
      <c r="F270" s="77"/>
      <c r="G270" s="2" t="e">
        <f t="shared" si="17"/>
        <v>#DIV/0!</v>
      </c>
      <c r="H270" s="3" t="e">
        <f t="shared" si="18"/>
        <v>#DIV/0!</v>
      </c>
      <c r="I270" s="4" t="e">
        <f>IF(H270&lt;0.01,"Yes","No")</f>
        <v>#DIV/0!</v>
      </c>
    </row>
    <row r="271" spans="1:9" x14ac:dyDescent="0.2">
      <c r="A271" s="16"/>
      <c r="B271" s="30"/>
      <c r="C271" s="9"/>
      <c r="D271" s="9"/>
      <c r="E271" s="30"/>
      <c r="F271" s="9"/>
      <c r="G271" s="9"/>
      <c r="H271" s="9"/>
      <c r="I271" s="17"/>
    </row>
  </sheetData>
  <sheetProtection algorithmName="SHA-512" hashValue="Smz3fgX6vs/asOTnipcniZ0EskxRMH8AyW1pROQ4THNfRRVPFkVjo2SQ4ORRWG0k6dZgKPK9jlUNfjsC/fow1w==" saltValue="L5dumn/NbxeNzvbYRD4y4g==" spinCount="100000" sheet="1"/>
  <mergeCells count="10">
    <mergeCell ref="B6:F6"/>
    <mergeCell ref="E2:G2"/>
    <mergeCell ref="B2:D2"/>
    <mergeCell ref="E5:F5"/>
    <mergeCell ref="A1:I1"/>
    <mergeCell ref="B3:C3"/>
    <mergeCell ref="B4:C4"/>
    <mergeCell ref="B5:C5"/>
    <mergeCell ref="E3:F3"/>
    <mergeCell ref="E4:F4"/>
  </mergeCells>
  <conditionalFormatting sqref="D3:D4 G3:G4">
    <cfRule type="containsBlanks" dxfId="6" priority="2">
      <formula>LEN(TRIM(D3))=0</formula>
    </cfRule>
  </conditionalFormatting>
  <conditionalFormatting sqref="B8:C8 E8:F8">
    <cfRule type="containsBlanks" dxfId="5" priority="1">
      <formula>LEN(TRIM(B8))=0</formula>
    </cfRule>
  </conditionalFormatting>
  <conditionalFormatting sqref="I8:I270">
    <cfRule type="expression" dxfId="4" priority="8">
      <formula>$H8:$H270&gt;0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A95F-9EA6-4919-8579-D45A4B717B8D}">
  <sheetPr>
    <tabColor theme="6"/>
  </sheetPr>
  <dimension ref="A1:I270"/>
  <sheetViews>
    <sheetView showGridLines="0" tabSelected="1" workbookViewId="0">
      <pane xSplit="1" ySplit="7" topLeftCell="B8" activePane="bottomRight" state="frozenSplit"/>
      <selection pane="topRight" activeCell="C1" sqref="C1"/>
      <selection pane="bottomLeft" activeCell="A19" sqref="A19"/>
      <selection pane="bottomRight" activeCell="B9" sqref="B9"/>
    </sheetView>
  </sheetViews>
  <sheetFormatPr defaultRowHeight="15" x14ac:dyDescent="0.25"/>
  <cols>
    <col min="1" max="1" width="46.42578125" customWidth="1"/>
    <col min="2" max="2" width="28.5703125" style="25" customWidth="1"/>
    <col min="3" max="3" width="28.5703125" customWidth="1"/>
    <col min="4" max="4" width="17.85546875" customWidth="1"/>
    <col min="5" max="6" width="28.5703125" customWidth="1"/>
    <col min="7" max="7" width="17.85546875" customWidth="1"/>
    <col min="8" max="9" width="28.5703125" customWidth="1"/>
  </cols>
  <sheetData>
    <row r="1" spans="1:9" s="1" customFormat="1" ht="28.5" customHeight="1" thickBot="1" x14ac:dyDescent="0.25">
      <c r="A1" s="166" t="s">
        <v>32</v>
      </c>
      <c r="B1" s="167"/>
      <c r="C1" s="167"/>
      <c r="D1" s="167"/>
      <c r="E1" s="167"/>
      <c r="F1" s="167"/>
      <c r="G1" s="167"/>
      <c r="H1" s="167"/>
      <c r="I1" s="168"/>
    </row>
    <row r="2" spans="1:9" s="1" customFormat="1" ht="26.25" customHeight="1" thickBot="1" x14ac:dyDescent="0.25">
      <c r="A2" s="5"/>
      <c r="B2" s="139" t="s">
        <v>429</v>
      </c>
      <c r="C2" s="140"/>
      <c r="D2" s="141"/>
      <c r="E2" s="142" t="s">
        <v>13</v>
      </c>
      <c r="F2" s="143"/>
      <c r="G2" s="144"/>
      <c r="I2" s="15"/>
    </row>
    <row r="3" spans="1:9" s="1" customFormat="1" ht="26.25" customHeight="1" x14ac:dyDescent="0.2">
      <c r="A3" s="5"/>
      <c r="B3" s="145" t="s">
        <v>436</v>
      </c>
      <c r="C3" s="146"/>
      <c r="D3" s="67"/>
      <c r="E3" s="147" t="s">
        <v>21</v>
      </c>
      <c r="F3" s="148"/>
      <c r="G3" s="67"/>
      <c r="I3" s="15"/>
    </row>
    <row r="4" spans="1:9" s="1" customFormat="1" ht="26.25" customHeight="1" x14ac:dyDescent="0.2">
      <c r="A4" s="5"/>
      <c r="B4" s="149" t="s">
        <v>437</v>
      </c>
      <c r="C4" s="150"/>
      <c r="D4" s="20">
        <f>'Fiscal Equity ELEMENTARY'!D4</f>
        <v>0</v>
      </c>
      <c r="E4" s="151" t="s">
        <v>22</v>
      </c>
      <c r="F4" s="152"/>
      <c r="G4" s="22">
        <f>'Fiscal Equity ELEMENTARY'!G4</f>
        <v>0</v>
      </c>
      <c r="H4" s="5"/>
      <c r="I4" s="15"/>
    </row>
    <row r="5" spans="1:9" s="1" customFormat="1" ht="26.25" customHeight="1" thickBot="1" x14ac:dyDescent="0.25">
      <c r="A5" s="5"/>
      <c r="B5" s="130" t="s">
        <v>449</v>
      </c>
      <c r="C5" s="131"/>
      <c r="D5" s="21" t="e">
        <f>D3/D4</f>
        <v>#DIV/0!</v>
      </c>
      <c r="E5" s="132" t="s">
        <v>450</v>
      </c>
      <c r="F5" s="133"/>
      <c r="G5" s="56" t="e">
        <f>G3/G4</f>
        <v>#DIV/0!</v>
      </c>
      <c r="I5" s="15"/>
    </row>
    <row r="6" spans="1:9" s="1" customFormat="1" ht="26.25" customHeight="1" thickBot="1" x14ac:dyDescent="0.25">
      <c r="A6" s="5"/>
      <c r="B6" s="134" t="s">
        <v>440</v>
      </c>
      <c r="C6" s="135"/>
      <c r="D6" s="135"/>
      <c r="E6" s="135"/>
      <c r="F6" s="135"/>
      <c r="G6" s="59" t="e">
        <f>IF(G5&gt;D5,G5-D5,0)</f>
        <v>#DIV/0!</v>
      </c>
      <c r="H6" s="57"/>
      <c r="I6" s="15"/>
    </row>
    <row r="7" spans="1:9" s="1" customFormat="1" ht="39" thickBot="1" x14ac:dyDescent="0.25">
      <c r="A7" s="41" t="s">
        <v>448</v>
      </c>
      <c r="B7" s="42" t="s">
        <v>441</v>
      </c>
      <c r="C7" s="43" t="s">
        <v>442</v>
      </c>
      <c r="D7" s="44" t="s">
        <v>443</v>
      </c>
      <c r="E7" s="36" t="s">
        <v>444</v>
      </c>
      <c r="F7" s="37" t="s">
        <v>16</v>
      </c>
      <c r="G7" s="58" t="s">
        <v>433</v>
      </c>
      <c r="H7" s="39" t="s">
        <v>23</v>
      </c>
      <c r="I7" s="40" t="s">
        <v>24</v>
      </c>
    </row>
    <row r="8" spans="1:9" ht="15.75" thickBot="1" x14ac:dyDescent="0.3">
      <c r="A8" s="27" t="str">
        <f>'Fiscal Equity ELEMENTARY'!A8</f>
        <v/>
      </c>
      <c r="B8" s="64"/>
      <c r="C8" s="60">
        <f>'Fiscal Equity ELEMENTARY'!C8</f>
        <v>0</v>
      </c>
      <c r="D8" s="28" t="e">
        <f t="shared" ref="D8:D72" si="0">B8/C8</f>
        <v>#DIV/0!</v>
      </c>
      <c r="E8" s="64"/>
      <c r="F8" s="60">
        <f>'Fiscal Equity ELEMENTARY'!F8</f>
        <v>0</v>
      </c>
      <c r="G8" s="28" t="e">
        <f t="shared" ref="G8:G72" si="1">E8/F8</f>
        <v>#DIV/0!</v>
      </c>
      <c r="H8" s="32" t="e">
        <f t="shared" ref="H8:H72" si="2">IF(G8&gt;D8,G8-D8,0)</f>
        <v>#DIV/0!</v>
      </c>
      <c r="I8" s="29" t="e">
        <f>IF(H8&lt;0.01,"Yes","No")</f>
        <v>#DIV/0!</v>
      </c>
    </row>
    <row r="9" spans="1:9" ht="15.75" thickBot="1" x14ac:dyDescent="0.3">
      <c r="A9" s="27" t="str">
        <f>'Fiscal Equity ELEMENTARY'!A9</f>
        <v/>
      </c>
      <c r="B9" s="64"/>
      <c r="C9" s="60">
        <f>'Fiscal Equity ELEMENTARY'!C9</f>
        <v>0</v>
      </c>
      <c r="D9" s="28" t="e">
        <f t="shared" si="0"/>
        <v>#DIV/0!</v>
      </c>
      <c r="E9" s="64"/>
      <c r="F9" s="60">
        <f>'Fiscal Equity ELEMENTARY'!F9</f>
        <v>0</v>
      </c>
      <c r="G9" s="28" t="e">
        <f t="shared" si="1"/>
        <v>#DIV/0!</v>
      </c>
      <c r="H9" s="32" t="e">
        <f t="shared" si="2"/>
        <v>#DIV/0!</v>
      </c>
      <c r="I9" s="29" t="e">
        <f t="shared" ref="I9:I72" si="3">IF(H9&lt;0.01,"Yes","No")</f>
        <v>#DIV/0!</v>
      </c>
    </row>
    <row r="10" spans="1:9" ht="15.75" thickBot="1" x14ac:dyDescent="0.3">
      <c r="A10" s="27" t="str">
        <f>'Fiscal Equity ELEMENTARY'!A10</f>
        <v/>
      </c>
      <c r="B10" s="64"/>
      <c r="C10" s="60">
        <f>'Fiscal Equity ELEMENTARY'!C10</f>
        <v>0</v>
      </c>
      <c r="D10" s="28" t="e">
        <f t="shared" si="0"/>
        <v>#DIV/0!</v>
      </c>
      <c r="E10" s="64"/>
      <c r="F10" s="60">
        <f>'Fiscal Equity ELEMENTARY'!F10</f>
        <v>0</v>
      </c>
      <c r="G10" s="28" t="e">
        <f t="shared" si="1"/>
        <v>#DIV/0!</v>
      </c>
      <c r="H10" s="32" t="e">
        <f t="shared" si="2"/>
        <v>#DIV/0!</v>
      </c>
      <c r="I10" s="29" t="e">
        <f t="shared" si="3"/>
        <v>#DIV/0!</v>
      </c>
    </row>
    <row r="11" spans="1:9" ht="15.75" thickBot="1" x14ac:dyDescent="0.3">
      <c r="A11" s="27" t="str">
        <f>'Fiscal Equity ELEMENTARY'!A11</f>
        <v/>
      </c>
      <c r="B11" s="64"/>
      <c r="C11" s="60">
        <f>'Fiscal Equity ELEMENTARY'!C11</f>
        <v>0</v>
      </c>
      <c r="D11" s="28" t="e">
        <f t="shared" si="0"/>
        <v>#DIV/0!</v>
      </c>
      <c r="E11" s="64"/>
      <c r="F11" s="60">
        <f>'Fiscal Equity ELEMENTARY'!F11</f>
        <v>0</v>
      </c>
      <c r="G11" s="28" t="e">
        <f t="shared" si="1"/>
        <v>#DIV/0!</v>
      </c>
      <c r="H11" s="32" t="e">
        <f t="shared" si="2"/>
        <v>#DIV/0!</v>
      </c>
      <c r="I11" s="29" t="e">
        <f t="shared" si="3"/>
        <v>#DIV/0!</v>
      </c>
    </row>
    <row r="12" spans="1:9" ht="15.75" thickBot="1" x14ac:dyDescent="0.3">
      <c r="A12" s="27" t="str">
        <f>'Fiscal Equity ELEMENTARY'!A12</f>
        <v/>
      </c>
      <c r="B12" s="64"/>
      <c r="C12" s="60">
        <f>'Fiscal Equity ELEMENTARY'!C12</f>
        <v>0</v>
      </c>
      <c r="D12" s="28" t="e">
        <f t="shared" si="0"/>
        <v>#DIV/0!</v>
      </c>
      <c r="E12" s="64"/>
      <c r="F12" s="60">
        <f>'Fiscal Equity ELEMENTARY'!F12</f>
        <v>0</v>
      </c>
      <c r="G12" s="28" t="e">
        <f t="shared" si="1"/>
        <v>#DIV/0!</v>
      </c>
      <c r="H12" s="32" t="e">
        <f t="shared" si="2"/>
        <v>#DIV/0!</v>
      </c>
      <c r="I12" s="29" t="e">
        <f t="shared" si="3"/>
        <v>#DIV/0!</v>
      </c>
    </row>
    <row r="13" spans="1:9" ht="15.75" thickBot="1" x14ac:dyDescent="0.3">
      <c r="A13" s="27" t="str">
        <f>'Fiscal Equity ELEMENTARY'!A13</f>
        <v/>
      </c>
      <c r="B13" s="64"/>
      <c r="C13" s="60">
        <f>'Fiscal Equity ELEMENTARY'!C13</f>
        <v>0</v>
      </c>
      <c r="D13" s="28" t="e">
        <f t="shared" si="0"/>
        <v>#DIV/0!</v>
      </c>
      <c r="E13" s="64"/>
      <c r="F13" s="60">
        <f>'Fiscal Equity ELEMENTARY'!F13</f>
        <v>0</v>
      </c>
      <c r="G13" s="28" t="e">
        <f t="shared" si="1"/>
        <v>#DIV/0!</v>
      </c>
      <c r="H13" s="32" t="e">
        <f t="shared" si="2"/>
        <v>#DIV/0!</v>
      </c>
      <c r="I13" s="29" t="e">
        <f t="shared" si="3"/>
        <v>#DIV/0!</v>
      </c>
    </row>
    <row r="14" spans="1:9" ht="15.75" thickBot="1" x14ac:dyDescent="0.3">
      <c r="A14" s="27" t="str">
        <f>'Fiscal Equity ELEMENTARY'!A14</f>
        <v/>
      </c>
      <c r="B14" s="64"/>
      <c r="C14" s="60">
        <f>'Fiscal Equity ELEMENTARY'!C14</f>
        <v>0</v>
      </c>
      <c r="D14" s="28" t="e">
        <f t="shared" si="0"/>
        <v>#DIV/0!</v>
      </c>
      <c r="E14" s="64"/>
      <c r="F14" s="60">
        <f>'Fiscal Equity ELEMENTARY'!F14</f>
        <v>0</v>
      </c>
      <c r="G14" s="28" t="e">
        <f t="shared" si="1"/>
        <v>#DIV/0!</v>
      </c>
      <c r="H14" s="32" t="e">
        <f t="shared" si="2"/>
        <v>#DIV/0!</v>
      </c>
      <c r="I14" s="29" t="e">
        <f t="shared" si="3"/>
        <v>#DIV/0!</v>
      </c>
    </row>
    <row r="15" spans="1:9" ht="15.75" thickBot="1" x14ac:dyDescent="0.3">
      <c r="A15" s="27" t="str">
        <f>'Fiscal Equity ELEMENTARY'!A15</f>
        <v/>
      </c>
      <c r="B15" s="64"/>
      <c r="C15" s="60">
        <f>'Fiscal Equity ELEMENTARY'!C15</f>
        <v>0</v>
      </c>
      <c r="D15" s="28" t="e">
        <f t="shared" si="0"/>
        <v>#DIV/0!</v>
      </c>
      <c r="E15" s="64"/>
      <c r="F15" s="60">
        <f>'Fiscal Equity ELEMENTARY'!F15</f>
        <v>0</v>
      </c>
      <c r="G15" s="28" t="e">
        <f t="shared" si="1"/>
        <v>#DIV/0!</v>
      </c>
      <c r="H15" s="32" t="e">
        <f t="shared" si="2"/>
        <v>#DIV/0!</v>
      </c>
      <c r="I15" s="29" t="e">
        <f t="shared" si="3"/>
        <v>#DIV/0!</v>
      </c>
    </row>
    <row r="16" spans="1:9" ht="15.75" thickBot="1" x14ac:dyDescent="0.3">
      <c r="A16" s="27" t="str">
        <f>'Fiscal Equity ELEMENTARY'!A16</f>
        <v/>
      </c>
      <c r="B16" s="64"/>
      <c r="C16" s="60">
        <f>'Fiscal Equity ELEMENTARY'!C16</f>
        <v>0</v>
      </c>
      <c r="D16" s="28" t="e">
        <f t="shared" si="0"/>
        <v>#DIV/0!</v>
      </c>
      <c r="E16" s="64"/>
      <c r="F16" s="60">
        <f>'Fiscal Equity ELEMENTARY'!F16</f>
        <v>0</v>
      </c>
      <c r="G16" s="28" t="e">
        <f t="shared" si="1"/>
        <v>#DIV/0!</v>
      </c>
      <c r="H16" s="32" t="e">
        <f t="shared" si="2"/>
        <v>#DIV/0!</v>
      </c>
      <c r="I16" s="29" t="e">
        <f t="shared" si="3"/>
        <v>#DIV/0!</v>
      </c>
    </row>
    <row r="17" spans="1:9" ht="15.75" thickBot="1" x14ac:dyDescent="0.3">
      <c r="A17" s="27" t="str">
        <f>'Fiscal Equity ELEMENTARY'!A17</f>
        <v/>
      </c>
      <c r="B17" s="64"/>
      <c r="C17" s="60">
        <f>'Fiscal Equity ELEMENTARY'!C17</f>
        <v>0</v>
      </c>
      <c r="D17" s="28" t="e">
        <f t="shared" si="0"/>
        <v>#DIV/0!</v>
      </c>
      <c r="E17" s="64"/>
      <c r="F17" s="60">
        <f>'Fiscal Equity ELEMENTARY'!F17</f>
        <v>0</v>
      </c>
      <c r="G17" s="28" t="e">
        <f t="shared" si="1"/>
        <v>#DIV/0!</v>
      </c>
      <c r="H17" s="32" t="e">
        <f t="shared" si="2"/>
        <v>#DIV/0!</v>
      </c>
      <c r="I17" s="29" t="e">
        <f t="shared" si="3"/>
        <v>#DIV/0!</v>
      </c>
    </row>
    <row r="18" spans="1:9" ht="15.75" thickBot="1" x14ac:dyDescent="0.3">
      <c r="A18" s="27" t="str">
        <f>'Fiscal Equity ELEMENTARY'!A18</f>
        <v/>
      </c>
      <c r="B18" s="64"/>
      <c r="C18" s="60">
        <f>'Fiscal Equity ELEMENTARY'!C18</f>
        <v>0</v>
      </c>
      <c r="D18" s="28" t="e">
        <f t="shared" si="0"/>
        <v>#DIV/0!</v>
      </c>
      <c r="E18" s="64"/>
      <c r="F18" s="60">
        <f>'Fiscal Equity ELEMENTARY'!F18</f>
        <v>0</v>
      </c>
      <c r="G18" s="28" t="e">
        <f t="shared" si="1"/>
        <v>#DIV/0!</v>
      </c>
      <c r="H18" s="32" t="e">
        <f t="shared" si="2"/>
        <v>#DIV/0!</v>
      </c>
      <c r="I18" s="29" t="e">
        <f t="shared" si="3"/>
        <v>#DIV/0!</v>
      </c>
    </row>
    <row r="19" spans="1:9" ht="15.75" thickBot="1" x14ac:dyDescent="0.3">
      <c r="A19" s="27" t="str">
        <f>'Fiscal Equity ELEMENTARY'!A19</f>
        <v/>
      </c>
      <c r="B19" s="64"/>
      <c r="C19" s="60">
        <f>'Fiscal Equity ELEMENTARY'!C19</f>
        <v>0</v>
      </c>
      <c r="D19" s="28" t="e">
        <f t="shared" si="0"/>
        <v>#DIV/0!</v>
      </c>
      <c r="E19" s="64"/>
      <c r="F19" s="60">
        <f>'Fiscal Equity ELEMENTARY'!F19</f>
        <v>0</v>
      </c>
      <c r="G19" s="28" t="e">
        <f t="shared" si="1"/>
        <v>#DIV/0!</v>
      </c>
      <c r="H19" s="32" t="e">
        <f t="shared" si="2"/>
        <v>#DIV/0!</v>
      </c>
      <c r="I19" s="29" t="e">
        <f t="shared" si="3"/>
        <v>#DIV/0!</v>
      </c>
    </row>
    <row r="20" spans="1:9" ht="15.75" thickBot="1" x14ac:dyDescent="0.3">
      <c r="A20" s="27" t="str">
        <f>'Fiscal Equity ELEMENTARY'!A20</f>
        <v/>
      </c>
      <c r="B20" s="64"/>
      <c r="C20" s="60">
        <f>'Fiscal Equity ELEMENTARY'!C20</f>
        <v>0</v>
      </c>
      <c r="D20" s="28" t="e">
        <f t="shared" si="0"/>
        <v>#DIV/0!</v>
      </c>
      <c r="E20" s="64"/>
      <c r="F20" s="60">
        <f>'Fiscal Equity ELEMENTARY'!F20</f>
        <v>0</v>
      </c>
      <c r="G20" s="28" t="e">
        <f t="shared" si="1"/>
        <v>#DIV/0!</v>
      </c>
      <c r="H20" s="32" t="e">
        <f t="shared" si="2"/>
        <v>#DIV/0!</v>
      </c>
      <c r="I20" s="29" t="e">
        <f t="shared" si="3"/>
        <v>#DIV/0!</v>
      </c>
    </row>
    <row r="21" spans="1:9" ht="15.75" thickBot="1" x14ac:dyDescent="0.3">
      <c r="A21" s="27" t="str">
        <f>'Fiscal Equity ELEMENTARY'!A21</f>
        <v/>
      </c>
      <c r="B21" s="64"/>
      <c r="C21" s="60">
        <f>'Fiscal Equity ELEMENTARY'!C21</f>
        <v>0</v>
      </c>
      <c r="D21" s="28" t="e">
        <f t="shared" si="0"/>
        <v>#DIV/0!</v>
      </c>
      <c r="E21" s="64"/>
      <c r="F21" s="60">
        <f>'Fiscal Equity ELEMENTARY'!F21</f>
        <v>0</v>
      </c>
      <c r="G21" s="28" t="e">
        <f t="shared" si="1"/>
        <v>#DIV/0!</v>
      </c>
      <c r="H21" s="32" t="e">
        <f t="shared" si="2"/>
        <v>#DIV/0!</v>
      </c>
      <c r="I21" s="29" t="e">
        <f t="shared" si="3"/>
        <v>#DIV/0!</v>
      </c>
    </row>
    <row r="22" spans="1:9" ht="15.75" thickBot="1" x14ac:dyDescent="0.3">
      <c r="A22" s="27" t="str">
        <f>'Fiscal Equity ELEMENTARY'!A22</f>
        <v/>
      </c>
      <c r="B22" s="64"/>
      <c r="C22" s="60">
        <f>'Fiscal Equity ELEMENTARY'!C22</f>
        <v>0</v>
      </c>
      <c r="D22" s="28" t="e">
        <f t="shared" si="0"/>
        <v>#DIV/0!</v>
      </c>
      <c r="E22" s="64"/>
      <c r="F22" s="60">
        <f>'Fiscal Equity ELEMENTARY'!F22</f>
        <v>0</v>
      </c>
      <c r="G22" s="28" t="e">
        <f t="shared" si="1"/>
        <v>#DIV/0!</v>
      </c>
      <c r="H22" s="32" t="e">
        <f t="shared" si="2"/>
        <v>#DIV/0!</v>
      </c>
      <c r="I22" s="29" t="e">
        <f t="shared" si="3"/>
        <v>#DIV/0!</v>
      </c>
    </row>
    <row r="23" spans="1:9" ht="15.75" thickBot="1" x14ac:dyDescent="0.3">
      <c r="A23" s="27" t="str">
        <f>'Fiscal Equity ELEMENTARY'!A23</f>
        <v/>
      </c>
      <c r="B23" s="64"/>
      <c r="C23" s="60">
        <f>'Fiscal Equity ELEMENTARY'!C23</f>
        <v>0</v>
      </c>
      <c r="D23" s="28" t="e">
        <f t="shared" si="0"/>
        <v>#DIV/0!</v>
      </c>
      <c r="E23" s="64"/>
      <c r="F23" s="60">
        <f>'Fiscal Equity ELEMENTARY'!F23</f>
        <v>0</v>
      </c>
      <c r="G23" s="28" t="e">
        <f t="shared" si="1"/>
        <v>#DIV/0!</v>
      </c>
      <c r="H23" s="32" t="e">
        <f t="shared" si="2"/>
        <v>#DIV/0!</v>
      </c>
      <c r="I23" s="29" t="e">
        <f t="shared" si="3"/>
        <v>#DIV/0!</v>
      </c>
    </row>
    <row r="24" spans="1:9" ht="15.75" thickBot="1" x14ac:dyDescent="0.3">
      <c r="A24" s="27" t="str">
        <f>'Fiscal Equity ELEMENTARY'!A24</f>
        <v/>
      </c>
      <c r="B24" s="64"/>
      <c r="C24" s="60">
        <f>'Fiscal Equity ELEMENTARY'!C24</f>
        <v>0</v>
      </c>
      <c r="D24" s="28" t="e">
        <f t="shared" si="0"/>
        <v>#DIV/0!</v>
      </c>
      <c r="E24" s="64"/>
      <c r="F24" s="60">
        <f>'Fiscal Equity ELEMENTARY'!F24</f>
        <v>0</v>
      </c>
      <c r="G24" s="28" t="e">
        <f t="shared" si="1"/>
        <v>#DIV/0!</v>
      </c>
      <c r="H24" s="32" t="e">
        <f t="shared" si="2"/>
        <v>#DIV/0!</v>
      </c>
      <c r="I24" s="29" t="e">
        <f t="shared" si="3"/>
        <v>#DIV/0!</v>
      </c>
    </row>
    <row r="25" spans="1:9" ht="15.75" thickBot="1" x14ac:dyDescent="0.3">
      <c r="A25" s="27" t="str">
        <f>'Fiscal Equity ELEMENTARY'!A25</f>
        <v/>
      </c>
      <c r="B25" s="64"/>
      <c r="C25" s="60">
        <f>'Fiscal Equity ELEMENTARY'!C25</f>
        <v>0</v>
      </c>
      <c r="D25" s="28" t="e">
        <f t="shared" si="0"/>
        <v>#DIV/0!</v>
      </c>
      <c r="E25" s="64"/>
      <c r="F25" s="60">
        <f>'Fiscal Equity ELEMENTARY'!F25</f>
        <v>0</v>
      </c>
      <c r="G25" s="28" t="e">
        <f t="shared" si="1"/>
        <v>#DIV/0!</v>
      </c>
      <c r="H25" s="32" t="e">
        <f t="shared" si="2"/>
        <v>#DIV/0!</v>
      </c>
      <c r="I25" s="29" t="e">
        <f t="shared" si="3"/>
        <v>#DIV/0!</v>
      </c>
    </row>
    <row r="26" spans="1:9" ht="15.75" thickBot="1" x14ac:dyDescent="0.3">
      <c r="A26" s="27" t="str">
        <f>'Fiscal Equity ELEMENTARY'!A26</f>
        <v/>
      </c>
      <c r="B26" s="64"/>
      <c r="C26" s="60">
        <f>'Fiscal Equity ELEMENTARY'!C26</f>
        <v>0</v>
      </c>
      <c r="D26" s="28" t="e">
        <f t="shared" si="0"/>
        <v>#DIV/0!</v>
      </c>
      <c r="E26" s="64"/>
      <c r="F26" s="60">
        <f>'Fiscal Equity ELEMENTARY'!F26</f>
        <v>0</v>
      </c>
      <c r="G26" s="28" t="e">
        <f t="shared" si="1"/>
        <v>#DIV/0!</v>
      </c>
      <c r="H26" s="32" t="e">
        <f t="shared" si="2"/>
        <v>#DIV/0!</v>
      </c>
      <c r="I26" s="29" t="e">
        <f t="shared" si="3"/>
        <v>#DIV/0!</v>
      </c>
    </row>
    <row r="27" spans="1:9" ht="15.75" thickBot="1" x14ac:dyDescent="0.3">
      <c r="A27" s="27" t="str">
        <f>'Fiscal Equity ELEMENTARY'!A27</f>
        <v/>
      </c>
      <c r="B27" s="64"/>
      <c r="C27" s="60">
        <f>'Fiscal Equity ELEMENTARY'!C27</f>
        <v>0</v>
      </c>
      <c r="D27" s="28" t="e">
        <f t="shared" si="0"/>
        <v>#DIV/0!</v>
      </c>
      <c r="E27" s="64"/>
      <c r="F27" s="60">
        <f>'Fiscal Equity ELEMENTARY'!F27</f>
        <v>0</v>
      </c>
      <c r="G27" s="28" t="e">
        <f t="shared" si="1"/>
        <v>#DIV/0!</v>
      </c>
      <c r="H27" s="32" t="e">
        <f t="shared" si="2"/>
        <v>#DIV/0!</v>
      </c>
      <c r="I27" s="29" t="e">
        <f t="shared" si="3"/>
        <v>#DIV/0!</v>
      </c>
    </row>
    <row r="28" spans="1:9" ht="15.75" thickBot="1" x14ac:dyDescent="0.3">
      <c r="A28" s="27" t="str">
        <f>'Fiscal Equity ELEMENTARY'!A28</f>
        <v/>
      </c>
      <c r="B28" s="64"/>
      <c r="C28" s="60">
        <f>'Fiscal Equity ELEMENTARY'!C28</f>
        <v>0</v>
      </c>
      <c r="D28" s="28" t="e">
        <f t="shared" si="0"/>
        <v>#DIV/0!</v>
      </c>
      <c r="E28" s="64"/>
      <c r="F28" s="60">
        <f>'Fiscal Equity ELEMENTARY'!F28</f>
        <v>0</v>
      </c>
      <c r="G28" s="28" t="e">
        <f t="shared" si="1"/>
        <v>#DIV/0!</v>
      </c>
      <c r="H28" s="32" t="e">
        <f t="shared" si="2"/>
        <v>#DIV/0!</v>
      </c>
      <c r="I28" s="29" t="e">
        <f t="shared" si="3"/>
        <v>#DIV/0!</v>
      </c>
    </row>
    <row r="29" spans="1:9" ht="15.75" thickBot="1" x14ac:dyDescent="0.3">
      <c r="A29" s="27" t="str">
        <f>'Fiscal Equity ELEMENTARY'!A29</f>
        <v/>
      </c>
      <c r="B29" s="64"/>
      <c r="C29" s="60">
        <f>'Fiscal Equity ELEMENTARY'!C29</f>
        <v>0</v>
      </c>
      <c r="D29" s="28" t="e">
        <f t="shared" si="0"/>
        <v>#DIV/0!</v>
      </c>
      <c r="E29" s="64"/>
      <c r="F29" s="60">
        <f>'Fiscal Equity ELEMENTARY'!F29</f>
        <v>0</v>
      </c>
      <c r="G29" s="28" t="e">
        <f t="shared" si="1"/>
        <v>#DIV/0!</v>
      </c>
      <c r="H29" s="32" t="e">
        <f t="shared" si="2"/>
        <v>#DIV/0!</v>
      </c>
      <c r="I29" s="29" t="e">
        <f t="shared" si="3"/>
        <v>#DIV/0!</v>
      </c>
    </row>
    <row r="30" spans="1:9" ht="15.75" thickBot="1" x14ac:dyDescent="0.3">
      <c r="A30" s="27" t="str">
        <f>'Fiscal Equity ELEMENTARY'!A30</f>
        <v/>
      </c>
      <c r="B30" s="64"/>
      <c r="C30" s="60">
        <f>'Fiscal Equity ELEMENTARY'!C30</f>
        <v>0</v>
      </c>
      <c r="D30" s="28" t="e">
        <f t="shared" si="0"/>
        <v>#DIV/0!</v>
      </c>
      <c r="E30" s="64"/>
      <c r="F30" s="60">
        <f>'Fiscal Equity ELEMENTARY'!F30</f>
        <v>0</v>
      </c>
      <c r="G30" s="28" t="e">
        <f t="shared" si="1"/>
        <v>#DIV/0!</v>
      </c>
      <c r="H30" s="32" t="e">
        <f t="shared" si="2"/>
        <v>#DIV/0!</v>
      </c>
      <c r="I30" s="29" t="e">
        <f t="shared" si="3"/>
        <v>#DIV/0!</v>
      </c>
    </row>
    <row r="31" spans="1:9" ht="15.75" thickBot="1" x14ac:dyDescent="0.3">
      <c r="A31" s="27" t="str">
        <f>'Fiscal Equity ELEMENTARY'!A31</f>
        <v/>
      </c>
      <c r="B31" s="64"/>
      <c r="C31" s="60">
        <f>'Fiscal Equity ELEMENTARY'!C31</f>
        <v>0</v>
      </c>
      <c r="D31" s="28" t="e">
        <f t="shared" si="0"/>
        <v>#DIV/0!</v>
      </c>
      <c r="E31" s="64"/>
      <c r="F31" s="60">
        <f>'Fiscal Equity ELEMENTARY'!F31</f>
        <v>0</v>
      </c>
      <c r="G31" s="28" t="e">
        <f t="shared" si="1"/>
        <v>#DIV/0!</v>
      </c>
      <c r="H31" s="32" t="e">
        <f t="shared" si="2"/>
        <v>#DIV/0!</v>
      </c>
      <c r="I31" s="29" t="e">
        <f t="shared" si="3"/>
        <v>#DIV/0!</v>
      </c>
    </row>
    <row r="32" spans="1:9" ht="15.75" thickBot="1" x14ac:dyDescent="0.3">
      <c r="A32" s="27" t="str">
        <f>'Fiscal Equity ELEMENTARY'!A32</f>
        <v/>
      </c>
      <c r="B32" s="64"/>
      <c r="C32" s="60">
        <f>'Fiscal Equity ELEMENTARY'!C32</f>
        <v>0</v>
      </c>
      <c r="D32" s="28" t="e">
        <f t="shared" si="0"/>
        <v>#DIV/0!</v>
      </c>
      <c r="E32" s="64"/>
      <c r="F32" s="60">
        <f>'Fiscal Equity ELEMENTARY'!F32</f>
        <v>0</v>
      </c>
      <c r="G32" s="28" t="e">
        <f t="shared" si="1"/>
        <v>#DIV/0!</v>
      </c>
      <c r="H32" s="32" t="e">
        <f t="shared" si="2"/>
        <v>#DIV/0!</v>
      </c>
      <c r="I32" s="29" t="e">
        <f t="shared" si="3"/>
        <v>#DIV/0!</v>
      </c>
    </row>
    <row r="33" spans="1:9" ht="15.75" thickBot="1" x14ac:dyDescent="0.3">
      <c r="A33" s="27" t="str">
        <f>'Fiscal Equity ELEMENTARY'!A33</f>
        <v/>
      </c>
      <c r="B33" s="64"/>
      <c r="C33" s="60">
        <f>'Fiscal Equity ELEMENTARY'!C33</f>
        <v>0</v>
      </c>
      <c r="D33" s="28" t="e">
        <f t="shared" si="0"/>
        <v>#DIV/0!</v>
      </c>
      <c r="E33" s="64"/>
      <c r="F33" s="60">
        <f>'Fiscal Equity ELEMENTARY'!F33</f>
        <v>0</v>
      </c>
      <c r="G33" s="28" t="e">
        <f t="shared" si="1"/>
        <v>#DIV/0!</v>
      </c>
      <c r="H33" s="32" t="e">
        <f t="shared" si="2"/>
        <v>#DIV/0!</v>
      </c>
      <c r="I33" s="29" t="e">
        <f t="shared" si="3"/>
        <v>#DIV/0!</v>
      </c>
    </row>
    <row r="34" spans="1:9" ht="15.75" thickBot="1" x14ac:dyDescent="0.3">
      <c r="A34" s="27" t="str">
        <f>'Fiscal Equity ELEMENTARY'!A34</f>
        <v/>
      </c>
      <c r="B34" s="64"/>
      <c r="C34" s="60">
        <f>'Fiscal Equity ELEMENTARY'!C34</f>
        <v>0</v>
      </c>
      <c r="D34" s="28" t="e">
        <f t="shared" si="0"/>
        <v>#DIV/0!</v>
      </c>
      <c r="E34" s="64"/>
      <c r="F34" s="60">
        <f>'Fiscal Equity ELEMENTARY'!F34</f>
        <v>0</v>
      </c>
      <c r="G34" s="28" t="e">
        <f t="shared" si="1"/>
        <v>#DIV/0!</v>
      </c>
      <c r="H34" s="32" t="e">
        <f t="shared" si="2"/>
        <v>#DIV/0!</v>
      </c>
      <c r="I34" s="29" t="e">
        <f t="shared" si="3"/>
        <v>#DIV/0!</v>
      </c>
    </row>
    <row r="35" spans="1:9" ht="15.75" thickBot="1" x14ac:dyDescent="0.3">
      <c r="A35" s="27" t="str">
        <f>'Fiscal Equity ELEMENTARY'!A35</f>
        <v/>
      </c>
      <c r="B35" s="64"/>
      <c r="C35" s="60">
        <f>'Fiscal Equity ELEMENTARY'!C35</f>
        <v>0</v>
      </c>
      <c r="D35" s="28" t="e">
        <f t="shared" si="0"/>
        <v>#DIV/0!</v>
      </c>
      <c r="E35" s="64"/>
      <c r="F35" s="60">
        <f>'Fiscal Equity ELEMENTARY'!F35</f>
        <v>0</v>
      </c>
      <c r="G35" s="28" t="e">
        <f t="shared" si="1"/>
        <v>#DIV/0!</v>
      </c>
      <c r="H35" s="32" t="e">
        <f t="shared" si="2"/>
        <v>#DIV/0!</v>
      </c>
      <c r="I35" s="29" t="e">
        <f t="shared" si="3"/>
        <v>#DIV/0!</v>
      </c>
    </row>
    <row r="36" spans="1:9" ht="15.75" thickBot="1" x14ac:dyDescent="0.3">
      <c r="A36" s="27" t="str">
        <f>'Fiscal Equity ELEMENTARY'!A36</f>
        <v/>
      </c>
      <c r="B36" s="64"/>
      <c r="C36" s="60">
        <f>'Fiscal Equity ELEMENTARY'!C36</f>
        <v>0</v>
      </c>
      <c r="D36" s="28" t="e">
        <f t="shared" si="0"/>
        <v>#DIV/0!</v>
      </c>
      <c r="E36" s="64"/>
      <c r="F36" s="60">
        <f>'Fiscal Equity ELEMENTARY'!F36</f>
        <v>0</v>
      </c>
      <c r="G36" s="28" t="e">
        <f t="shared" si="1"/>
        <v>#DIV/0!</v>
      </c>
      <c r="H36" s="32" t="e">
        <f t="shared" si="2"/>
        <v>#DIV/0!</v>
      </c>
      <c r="I36" s="29" t="e">
        <f t="shared" si="3"/>
        <v>#DIV/0!</v>
      </c>
    </row>
    <row r="37" spans="1:9" ht="15.75" thickBot="1" x14ac:dyDescent="0.3">
      <c r="A37" s="27" t="str">
        <f>'Fiscal Equity ELEMENTARY'!A37</f>
        <v/>
      </c>
      <c r="B37" s="64"/>
      <c r="C37" s="60">
        <f>'Fiscal Equity ELEMENTARY'!C37</f>
        <v>0</v>
      </c>
      <c r="D37" s="28" t="e">
        <f t="shared" si="0"/>
        <v>#DIV/0!</v>
      </c>
      <c r="E37" s="64"/>
      <c r="F37" s="60">
        <f>'Fiscal Equity ELEMENTARY'!F37</f>
        <v>0</v>
      </c>
      <c r="G37" s="28" t="e">
        <f t="shared" si="1"/>
        <v>#DIV/0!</v>
      </c>
      <c r="H37" s="32" t="e">
        <f t="shared" si="2"/>
        <v>#DIV/0!</v>
      </c>
      <c r="I37" s="29" t="e">
        <f t="shared" si="3"/>
        <v>#DIV/0!</v>
      </c>
    </row>
    <row r="38" spans="1:9" ht="15.75" thickBot="1" x14ac:dyDescent="0.3">
      <c r="A38" s="27" t="str">
        <f>'Fiscal Equity ELEMENTARY'!A38</f>
        <v/>
      </c>
      <c r="B38" s="64"/>
      <c r="C38" s="60">
        <f>'Fiscal Equity ELEMENTARY'!C38</f>
        <v>0</v>
      </c>
      <c r="D38" s="28" t="e">
        <f t="shared" si="0"/>
        <v>#DIV/0!</v>
      </c>
      <c r="E38" s="64"/>
      <c r="F38" s="60">
        <f>'Fiscal Equity ELEMENTARY'!F38</f>
        <v>0</v>
      </c>
      <c r="G38" s="28" t="e">
        <f t="shared" si="1"/>
        <v>#DIV/0!</v>
      </c>
      <c r="H38" s="32" t="e">
        <f t="shared" si="2"/>
        <v>#DIV/0!</v>
      </c>
      <c r="I38" s="29" t="e">
        <f t="shared" si="3"/>
        <v>#DIV/0!</v>
      </c>
    </row>
    <row r="39" spans="1:9" ht="15.75" thickBot="1" x14ac:dyDescent="0.3">
      <c r="A39" s="27" t="str">
        <f>'Fiscal Equity ELEMENTARY'!A39</f>
        <v/>
      </c>
      <c r="B39" s="64"/>
      <c r="C39" s="60">
        <f>'Fiscal Equity ELEMENTARY'!C39</f>
        <v>0</v>
      </c>
      <c r="D39" s="28" t="e">
        <f t="shared" si="0"/>
        <v>#DIV/0!</v>
      </c>
      <c r="E39" s="64"/>
      <c r="F39" s="60">
        <f>'Fiscal Equity ELEMENTARY'!F39</f>
        <v>0</v>
      </c>
      <c r="G39" s="28" t="e">
        <f t="shared" si="1"/>
        <v>#DIV/0!</v>
      </c>
      <c r="H39" s="32" t="e">
        <f t="shared" si="2"/>
        <v>#DIV/0!</v>
      </c>
      <c r="I39" s="29" t="e">
        <f t="shared" si="3"/>
        <v>#DIV/0!</v>
      </c>
    </row>
    <row r="40" spans="1:9" ht="15.75" thickBot="1" x14ac:dyDescent="0.3">
      <c r="A40" s="27" t="str">
        <f>'Fiscal Equity ELEMENTARY'!A40</f>
        <v/>
      </c>
      <c r="B40" s="64"/>
      <c r="C40" s="60">
        <f>'Fiscal Equity ELEMENTARY'!C40</f>
        <v>0</v>
      </c>
      <c r="D40" s="28" t="e">
        <f t="shared" si="0"/>
        <v>#DIV/0!</v>
      </c>
      <c r="E40" s="64"/>
      <c r="F40" s="60">
        <f>'Fiscal Equity ELEMENTARY'!F40</f>
        <v>0</v>
      </c>
      <c r="G40" s="28" t="e">
        <f t="shared" si="1"/>
        <v>#DIV/0!</v>
      </c>
      <c r="H40" s="32" t="e">
        <f t="shared" si="2"/>
        <v>#DIV/0!</v>
      </c>
      <c r="I40" s="29" t="e">
        <f t="shared" si="3"/>
        <v>#DIV/0!</v>
      </c>
    </row>
    <row r="41" spans="1:9" ht="15.75" thickBot="1" x14ac:dyDescent="0.3">
      <c r="A41" s="27" t="str">
        <f>'Fiscal Equity ELEMENTARY'!A41</f>
        <v/>
      </c>
      <c r="B41" s="64"/>
      <c r="C41" s="60">
        <f>'Fiscal Equity ELEMENTARY'!C41</f>
        <v>0</v>
      </c>
      <c r="D41" s="28" t="e">
        <f t="shared" si="0"/>
        <v>#DIV/0!</v>
      </c>
      <c r="E41" s="64"/>
      <c r="F41" s="60">
        <f>'Fiscal Equity ELEMENTARY'!F41</f>
        <v>0</v>
      </c>
      <c r="G41" s="28" t="e">
        <f t="shared" si="1"/>
        <v>#DIV/0!</v>
      </c>
      <c r="H41" s="32" t="e">
        <f t="shared" si="2"/>
        <v>#DIV/0!</v>
      </c>
      <c r="I41" s="29" t="e">
        <f t="shared" si="3"/>
        <v>#DIV/0!</v>
      </c>
    </row>
    <row r="42" spans="1:9" ht="15.75" thickBot="1" x14ac:dyDescent="0.3">
      <c r="A42" s="27" t="str">
        <f>'Fiscal Equity ELEMENTARY'!A42</f>
        <v/>
      </c>
      <c r="B42" s="64"/>
      <c r="C42" s="60">
        <f>'Fiscal Equity ELEMENTARY'!C42</f>
        <v>0</v>
      </c>
      <c r="D42" s="28" t="e">
        <f t="shared" si="0"/>
        <v>#DIV/0!</v>
      </c>
      <c r="E42" s="64"/>
      <c r="F42" s="60">
        <f>'Fiscal Equity ELEMENTARY'!F42</f>
        <v>0</v>
      </c>
      <c r="G42" s="28" t="e">
        <f t="shared" si="1"/>
        <v>#DIV/0!</v>
      </c>
      <c r="H42" s="32" t="e">
        <f t="shared" si="2"/>
        <v>#DIV/0!</v>
      </c>
      <c r="I42" s="29" t="e">
        <f t="shared" si="3"/>
        <v>#DIV/0!</v>
      </c>
    </row>
    <row r="43" spans="1:9" ht="15.75" thickBot="1" x14ac:dyDescent="0.3">
      <c r="A43" s="27" t="str">
        <f>'Fiscal Equity ELEMENTARY'!A43</f>
        <v/>
      </c>
      <c r="B43" s="64"/>
      <c r="C43" s="60">
        <f>'Fiscal Equity ELEMENTARY'!C43</f>
        <v>0</v>
      </c>
      <c r="D43" s="28" t="e">
        <f t="shared" si="0"/>
        <v>#DIV/0!</v>
      </c>
      <c r="E43" s="64"/>
      <c r="F43" s="60">
        <f>'Fiscal Equity ELEMENTARY'!F43</f>
        <v>0</v>
      </c>
      <c r="G43" s="28" t="e">
        <f t="shared" si="1"/>
        <v>#DIV/0!</v>
      </c>
      <c r="H43" s="32" t="e">
        <f t="shared" si="2"/>
        <v>#DIV/0!</v>
      </c>
      <c r="I43" s="29" t="e">
        <f t="shared" si="3"/>
        <v>#DIV/0!</v>
      </c>
    </row>
    <row r="44" spans="1:9" ht="15.75" thickBot="1" x14ac:dyDescent="0.3">
      <c r="A44" s="27" t="str">
        <f>'Fiscal Equity ELEMENTARY'!A44</f>
        <v/>
      </c>
      <c r="B44" s="64"/>
      <c r="C44" s="60">
        <f>'Fiscal Equity ELEMENTARY'!C44</f>
        <v>0</v>
      </c>
      <c r="D44" s="28" t="e">
        <f t="shared" si="0"/>
        <v>#DIV/0!</v>
      </c>
      <c r="E44" s="64"/>
      <c r="F44" s="60">
        <f>'Fiscal Equity ELEMENTARY'!F44</f>
        <v>0</v>
      </c>
      <c r="G44" s="28" t="e">
        <f t="shared" si="1"/>
        <v>#DIV/0!</v>
      </c>
      <c r="H44" s="32" t="e">
        <f t="shared" si="2"/>
        <v>#DIV/0!</v>
      </c>
      <c r="I44" s="29" t="e">
        <f t="shared" si="3"/>
        <v>#DIV/0!</v>
      </c>
    </row>
    <row r="45" spans="1:9" ht="15.75" thickBot="1" x14ac:dyDescent="0.3">
      <c r="A45" s="27" t="str">
        <f>'Fiscal Equity ELEMENTARY'!A45</f>
        <v/>
      </c>
      <c r="B45" s="64"/>
      <c r="C45" s="60">
        <f>'Fiscal Equity ELEMENTARY'!C45</f>
        <v>0</v>
      </c>
      <c r="D45" s="28" t="e">
        <f t="shared" si="0"/>
        <v>#DIV/0!</v>
      </c>
      <c r="E45" s="64"/>
      <c r="F45" s="60">
        <f>'Fiscal Equity ELEMENTARY'!F45</f>
        <v>0</v>
      </c>
      <c r="G45" s="28" t="e">
        <f t="shared" si="1"/>
        <v>#DIV/0!</v>
      </c>
      <c r="H45" s="32" t="e">
        <f t="shared" si="2"/>
        <v>#DIV/0!</v>
      </c>
      <c r="I45" s="29" t="e">
        <f t="shared" si="3"/>
        <v>#DIV/0!</v>
      </c>
    </row>
    <row r="46" spans="1:9" ht="15.75" thickBot="1" x14ac:dyDescent="0.3">
      <c r="A46" s="27" t="str">
        <f>'Fiscal Equity ELEMENTARY'!A46</f>
        <v/>
      </c>
      <c r="B46" s="64"/>
      <c r="C46" s="60">
        <f>'Fiscal Equity ELEMENTARY'!C46</f>
        <v>0</v>
      </c>
      <c r="D46" s="28" t="e">
        <f t="shared" si="0"/>
        <v>#DIV/0!</v>
      </c>
      <c r="E46" s="64"/>
      <c r="F46" s="60">
        <f>'Fiscal Equity ELEMENTARY'!F46</f>
        <v>0</v>
      </c>
      <c r="G46" s="28" t="e">
        <f t="shared" si="1"/>
        <v>#DIV/0!</v>
      </c>
      <c r="H46" s="32" t="e">
        <f t="shared" si="2"/>
        <v>#DIV/0!</v>
      </c>
      <c r="I46" s="29" t="e">
        <f t="shared" si="3"/>
        <v>#DIV/0!</v>
      </c>
    </row>
    <row r="47" spans="1:9" ht="15.75" thickBot="1" x14ac:dyDescent="0.3">
      <c r="A47" s="27" t="str">
        <f>'Fiscal Equity ELEMENTARY'!A47</f>
        <v/>
      </c>
      <c r="B47" s="64"/>
      <c r="C47" s="60">
        <f>'Fiscal Equity ELEMENTARY'!C47</f>
        <v>0</v>
      </c>
      <c r="D47" s="28" t="e">
        <f t="shared" si="0"/>
        <v>#DIV/0!</v>
      </c>
      <c r="E47" s="64"/>
      <c r="F47" s="60">
        <f>'Fiscal Equity ELEMENTARY'!F47</f>
        <v>0</v>
      </c>
      <c r="G47" s="28" t="e">
        <f t="shared" si="1"/>
        <v>#DIV/0!</v>
      </c>
      <c r="H47" s="32" t="e">
        <f t="shared" si="2"/>
        <v>#DIV/0!</v>
      </c>
      <c r="I47" s="29" t="e">
        <f t="shared" si="3"/>
        <v>#DIV/0!</v>
      </c>
    </row>
    <row r="48" spans="1:9" ht="15.75" thickBot="1" x14ac:dyDescent="0.3">
      <c r="A48" s="27" t="str">
        <f>'Fiscal Equity ELEMENTARY'!A48</f>
        <v/>
      </c>
      <c r="B48" s="64"/>
      <c r="C48" s="60">
        <f>'Fiscal Equity ELEMENTARY'!C48</f>
        <v>0</v>
      </c>
      <c r="D48" s="28" t="e">
        <f t="shared" si="0"/>
        <v>#DIV/0!</v>
      </c>
      <c r="E48" s="64"/>
      <c r="F48" s="60">
        <f>'Fiscal Equity ELEMENTARY'!F48</f>
        <v>0</v>
      </c>
      <c r="G48" s="28" t="e">
        <f t="shared" si="1"/>
        <v>#DIV/0!</v>
      </c>
      <c r="H48" s="32" t="e">
        <f t="shared" si="2"/>
        <v>#DIV/0!</v>
      </c>
      <c r="I48" s="29" t="e">
        <f t="shared" si="3"/>
        <v>#DIV/0!</v>
      </c>
    </row>
    <row r="49" spans="1:9" ht="15.75" thickBot="1" x14ac:dyDescent="0.3">
      <c r="A49" s="27" t="str">
        <f>'Fiscal Equity ELEMENTARY'!A49</f>
        <v/>
      </c>
      <c r="B49" s="64"/>
      <c r="C49" s="60">
        <f>'Fiscal Equity ELEMENTARY'!C49</f>
        <v>0</v>
      </c>
      <c r="D49" s="28" t="e">
        <f t="shared" si="0"/>
        <v>#DIV/0!</v>
      </c>
      <c r="E49" s="64"/>
      <c r="F49" s="60">
        <f>'Fiscal Equity ELEMENTARY'!F49</f>
        <v>0</v>
      </c>
      <c r="G49" s="28" t="e">
        <f t="shared" si="1"/>
        <v>#DIV/0!</v>
      </c>
      <c r="H49" s="32" t="e">
        <f t="shared" si="2"/>
        <v>#DIV/0!</v>
      </c>
      <c r="I49" s="29" t="e">
        <f t="shared" si="3"/>
        <v>#DIV/0!</v>
      </c>
    </row>
    <row r="50" spans="1:9" ht="15.75" thickBot="1" x14ac:dyDescent="0.3">
      <c r="A50" s="27" t="str">
        <f>'Fiscal Equity ELEMENTARY'!A50</f>
        <v/>
      </c>
      <c r="B50" s="64"/>
      <c r="C50" s="60">
        <f>'Fiscal Equity ELEMENTARY'!C50</f>
        <v>0</v>
      </c>
      <c r="D50" s="28" t="e">
        <f t="shared" si="0"/>
        <v>#DIV/0!</v>
      </c>
      <c r="E50" s="64"/>
      <c r="F50" s="60">
        <f>'Fiscal Equity ELEMENTARY'!F50</f>
        <v>0</v>
      </c>
      <c r="G50" s="28" t="e">
        <f t="shared" si="1"/>
        <v>#DIV/0!</v>
      </c>
      <c r="H50" s="32" t="e">
        <f t="shared" si="2"/>
        <v>#DIV/0!</v>
      </c>
      <c r="I50" s="29" t="e">
        <f t="shared" si="3"/>
        <v>#DIV/0!</v>
      </c>
    </row>
    <row r="51" spans="1:9" ht="15.75" thickBot="1" x14ac:dyDescent="0.3">
      <c r="A51" s="27" t="str">
        <f>'Fiscal Equity ELEMENTARY'!A51</f>
        <v/>
      </c>
      <c r="B51" s="64"/>
      <c r="C51" s="60">
        <f>'Fiscal Equity ELEMENTARY'!C51</f>
        <v>0</v>
      </c>
      <c r="D51" s="28" t="e">
        <f t="shared" si="0"/>
        <v>#DIV/0!</v>
      </c>
      <c r="E51" s="64"/>
      <c r="F51" s="60">
        <f>'Fiscal Equity ELEMENTARY'!F51</f>
        <v>0</v>
      </c>
      <c r="G51" s="28" t="e">
        <f t="shared" si="1"/>
        <v>#DIV/0!</v>
      </c>
      <c r="H51" s="32" t="e">
        <f t="shared" si="2"/>
        <v>#DIV/0!</v>
      </c>
      <c r="I51" s="29" t="e">
        <f t="shared" si="3"/>
        <v>#DIV/0!</v>
      </c>
    </row>
    <row r="52" spans="1:9" ht="15.75" thickBot="1" x14ac:dyDescent="0.3">
      <c r="A52" s="27" t="str">
        <f>'Fiscal Equity ELEMENTARY'!A52</f>
        <v/>
      </c>
      <c r="B52" s="64"/>
      <c r="C52" s="60">
        <f>'Fiscal Equity ELEMENTARY'!C52</f>
        <v>0</v>
      </c>
      <c r="D52" s="28" t="e">
        <f t="shared" si="0"/>
        <v>#DIV/0!</v>
      </c>
      <c r="E52" s="64"/>
      <c r="F52" s="60">
        <f>'Fiscal Equity ELEMENTARY'!F52</f>
        <v>0</v>
      </c>
      <c r="G52" s="28" t="e">
        <f t="shared" si="1"/>
        <v>#DIV/0!</v>
      </c>
      <c r="H52" s="32" t="e">
        <f t="shared" si="2"/>
        <v>#DIV/0!</v>
      </c>
      <c r="I52" s="29" t="e">
        <f t="shared" si="3"/>
        <v>#DIV/0!</v>
      </c>
    </row>
    <row r="53" spans="1:9" ht="15.75" thickBot="1" x14ac:dyDescent="0.3">
      <c r="A53" s="27" t="str">
        <f>'Fiscal Equity ELEMENTARY'!A53</f>
        <v/>
      </c>
      <c r="B53" s="64"/>
      <c r="C53" s="60">
        <f>'Fiscal Equity ELEMENTARY'!C53</f>
        <v>0</v>
      </c>
      <c r="D53" s="28" t="e">
        <f t="shared" si="0"/>
        <v>#DIV/0!</v>
      </c>
      <c r="E53" s="64"/>
      <c r="F53" s="60">
        <f>'Fiscal Equity ELEMENTARY'!F53</f>
        <v>0</v>
      </c>
      <c r="G53" s="28" t="e">
        <f t="shared" si="1"/>
        <v>#DIV/0!</v>
      </c>
      <c r="H53" s="32" t="e">
        <f t="shared" si="2"/>
        <v>#DIV/0!</v>
      </c>
      <c r="I53" s="29" t="e">
        <f t="shared" si="3"/>
        <v>#DIV/0!</v>
      </c>
    </row>
    <row r="54" spans="1:9" ht="15.75" thickBot="1" x14ac:dyDescent="0.3">
      <c r="A54" s="27" t="str">
        <f>'Fiscal Equity ELEMENTARY'!A54</f>
        <v/>
      </c>
      <c r="B54" s="64"/>
      <c r="C54" s="60">
        <f>'Fiscal Equity ELEMENTARY'!C54</f>
        <v>0</v>
      </c>
      <c r="D54" s="28" t="e">
        <f t="shared" si="0"/>
        <v>#DIV/0!</v>
      </c>
      <c r="E54" s="64"/>
      <c r="F54" s="60">
        <f>'Fiscal Equity ELEMENTARY'!F54</f>
        <v>0</v>
      </c>
      <c r="G54" s="28" t="e">
        <f t="shared" si="1"/>
        <v>#DIV/0!</v>
      </c>
      <c r="H54" s="32" t="e">
        <f t="shared" si="2"/>
        <v>#DIV/0!</v>
      </c>
      <c r="I54" s="29" t="e">
        <f t="shared" si="3"/>
        <v>#DIV/0!</v>
      </c>
    </row>
    <row r="55" spans="1:9" ht="15.75" thickBot="1" x14ac:dyDescent="0.3">
      <c r="A55" s="27" t="str">
        <f>'Fiscal Equity ELEMENTARY'!A55</f>
        <v/>
      </c>
      <c r="B55" s="64"/>
      <c r="C55" s="60">
        <f>'Fiscal Equity ELEMENTARY'!C55</f>
        <v>0</v>
      </c>
      <c r="D55" s="28" t="e">
        <f t="shared" si="0"/>
        <v>#DIV/0!</v>
      </c>
      <c r="E55" s="64"/>
      <c r="F55" s="60">
        <f>'Fiscal Equity ELEMENTARY'!F55</f>
        <v>0</v>
      </c>
      <c r="G55" s="28" t="e">
        <f t="shared" si="1"/>
        <v>#DIV/0!</v>
      </c>
      <c r="H55" s="32" t="e">
        <f t="shared" si="2"/>
        <v>#DIV/0!</v>
      </c>
      <c r="I55" s="29" t="e">
        <f t="shared" si="3"/>
        <v>#DIV/0!</v>
      </c>
    </row>
    <row r="56" spans="1:9" ht="15.75" thickBot="1" x14ac:dyDescent="0.3">
      <c r="A56" s="27" t="str">
        <f>'Fiscal Equity ELEMENTARY'!A56</f>
        <v/>
      </c>
      <c r="B56" s="64"/>
      <c r="C56" s="60">
        <f>'Fiscal Equity ELEMENTARY'!C56</f>
        <v>0</v>
      </c>
      <c r="D56" s="28" t="e">
        <f t="shared" si="0"/>
        <v>#DIV/0!</v>
      </c>
      <c r="E56" s="64"/>
      <c r="F56" s="60">
        <f>'Fiscal Equity ELEMENTARY'!F56</f>
        <v>0</v>
      </c>
      <c r="G56" s="28" t="e">
        <f t="shared" si="1"/>
        <v>#DIV/0!</v>
      </c>
      <c r="H56" s="32" t="e">
        <f t="shared" si="2"/>
        <v>#DIV/0!</v>
      </c>
      <c r="I56" s="29" t="e">
        <f t="shared" si="3"/>
        <v>#DIV/0!</v>
      </c>
    </row>
    <row r="57" spans="1:9" ht="15.75" thickBot="1" x14ac:dyDescent="0.3">
      <c r="A57" s="27" t="str">
        <f>'Fiscal Equity ELEMENTARY'!A57</f>
        <v/>
      </c>
      <c r="B57" s="64"/>
      <c r="C57" s="60">
        <f>'Fiscal Equity ELEMENTARY'!C57</f>
        <v>0</v>
      </c>
      <c r="D57" s="28" t="e">
        <f t="shared" si="0"/>
        <v>#DIV/0!</v>
      </c>
      <c r="E57" s="64"/>
      <c r="F57" s="60">
        <f>'Fiscal Equity ELEMENTARY'!F57</f>
        <v>0</v>
      </c>
      <c r="G57" s="28" t="e">
        <f t="shared" si="1"/>
        <v>#DIV/0!</v>
      </c>
      <c r="H57" s="32" t="e">
        <f t="shared" si="2"/>
        <v>#DIV/0!</v>
      </c>
      <c r="I57" s="29" t="e">
        <f t="shared" si="3"/>
        <v>#DIV/0!</v>
      </c>
    </row>
    <row r="58" spans="1:9" ht="15.75" thickBot="1" x14ac:dyDescent="0.3">
      <c r="A58" s="27" t="str">
        <f>'Fiscal Equity ELEMENTARY'!A58</f>
        <v/>
      </c>
      <c r="B58" s="64"/>
      <c r="C58" s="60">
        <f>'Fiscal Equity ELEMENTARY'!C58</f>
        <v>0</v>
      </c>
      <c r="D58" s="28" t="e">
        <f t="shared" si="0"/>
        <v>#DIV/0!</v>
      </c>
      <c r="E58" s="64"/>
      <c r="F58" s="60">
        <f>'Fiscal Equity ELEMENTARY'!F58</f>
        <v>0</v>
      </c>
      <c r="G58" s="28" t="e">
        <f t="shared" si="1"/>
        <v>#DIV/0!</v>
      </c>
      <c r="H58" s="32" t="e">
        <f t="shared" si="2"/>
        <v>#DIV/0!</v>
      </c>
      <c r="I58" s="29" t="e">
        <f t="shared" si="3"/>
        <v>#DIV/0!</v>
      </c>
    </row>
    <row r="59" spans="1:9" ht="15.75" thickBot="1" x14ac:dyDescent="0.3">
      <c r="A59" s="27" t="str">
        <f>'Fiscal Equity ELEMENTARY'!A59</f>
        <v/>
      </c>
      <c r="B59" s="64"/>
      <c r="C59" s="60">
        <f>'Fiscal Equity ELEMENTARY'!C59</f>
        <v>0</v>
      </c>
      <c r="D59" s="28" t="e">
        <f t="shared" si="0"/>
        <v>#DIV/0!</v>
      </c>
      <c r="E59" s="64"/>
      <c r="F59" s="60">
        <f>'Fiscal Equity ELEMENTARY'!F59</f>
        <v>0</v>
      </c>
      <c r="G59" s="28" t="e">
        <f t="shared" si="1"/>
        <v>#DIV/0!</v>
      </c>
      <c r="H59" s="32" t="e">
        <f t="shared" si="2"/>
        <v>#DIV/0!</v>
      </c>
      <c r="I59" s="29" t="e">
        <f t="shared" si="3"/>
        <v>#DIV/0!</v>
      </c>
    </row>
    <row r="60" spans="1:9" ht="15.75" thickBot="1" x14ac:dyDescent="0.3">
      <c r="A60" s="27" t="str">
        <f>'Fiscal Equity ELEMENTARY'!A60</f>
        <v/>
      </c>
      <c r="B60" s="64"/>
      <c r="C60" s="60">
        <f>'Fiscal Equity ELEMENTARY'!C60</f>
        <v>0</v>
      </c>
      <c r="D60" s="28" t="e">
        <f t="shared" si="0"/>
        <v>#DIV/0!</v>
      </c>
      <c r="E60" s="64"/>
      <c r="F60" s="60">
        <f>'Fiscal Equity ELEMENTARY'!F60</f>
        <v>0</v>
      </c>
      <c r="G60" s="28" t="e">
        <f t="shared" si="1"/>
        <v>#DIV/0!</v>
      </c>
      <c r="H60" s="32" t="e">
        <f t="shared" si="2"/>
        <v>#DIV/0!</v>
      </c>
      <c r="I60" s="29" t="e">
        <f t="shared" si="3"/>
        <v>#DIV/0!</v>
      </c>
    </row>
    <row r="61" spans="1:9" ht="15.75" thickBot="1" x14ac:dyDescent="0.3">
      <c r="A61" s="27" t="str">
        <f>'Fiscal Equity ELEMENTARY'!A61</f>
        <v/>
      </c>
      <c r="B61" s="64"/>
      <c r="C61" s="60">
        <f>'Fiscal Equity ELEMENTARY'!C61</f>
        <v>0</v>
      </c>
      <c r="D61" s="28" t="e">
        <f t="shared" si="0"/>
        <v>#DIV/0!</v>
      </c>
      <c r="E61" s="64"/>
      <c r="F61" s="60">
        <f>'Fiscal Equity ELEMENTARY'!F61</f>
        <v>0</v>
      </c>
      <c r="G61" s="28" t="e">
        <f t="shared" si="1"/>
        <v>#DIV/0!</v>
      </c>
      <c r="H61" s="32" t="e">
        <f t="shared" si="2"/>
        <v>#DIV/0!</v>
      </c>
      <c r="I61" s="29" t="e">
        <f t="shared" si="3"/>
        <v>#DIV/0!</v>
      </c>
    </row>
    <row r="62" spans="1:9" ht="15.75" thickBot="1" x14ac:dyDescent="0.3">
      <c r="A62" s="27" t="str">
        <f>'Fiscal Equity ELEMENTARY'!A62</f>
        <v/>
      </c>
      <c r="B62" s="64"/>
      <c r="C62" s="60">
        <f>'Fiscal Equity ELEMENTARY'!C62</f>
        <v>0</v>
      </c>
      <c r="D62" s="28" t="e">
        <f t="shared" si="0"/>
        <v>#DIV/0!</v>
      </c>
      <c r="E62" s="64"/>
      <c r="F62" s="60">
        <f>'Fiscal Equity ELEMENTARY'!F62</f>
        <v>0</v>
      </c>
      <c r="G62" s="28" t="e">
        <f t="shared" si="1"/>
        <v>#DIV/0!</v>
      </c>
      <c r="H62" s="32" t="e">
        <f t="shared" si="2"/>
        <v>#DIV/0!</v>
      </c>
      <c r="I62" s="29" t="e">
        <f t="shared" si="3"/>
        <v>#DIV/0!</v>
      </c>
    </row>
    <row r="63" spans="1:9" ht="15.75" thickBot="1" x14ac:dyDescent="0.3">
      <c r="A63" s="27" t="str">
        <f>'Fiscal Equity ELEMENTARY'!A63</f>
        <v/>
      </c>
      <c r="B63" s="64"/>
      <c r="C63" s="60">
        <f>'Fiscal Equity ELEMENTARY'!C63</f>
        <v>0</v>
      </c>
      <c r="D63" s="28" t="e">
        <f t="shared" si="0"/>
        <v>#DIV/0!</v>
      </c>
      <c r="E63" s="64"/>
      <c r="F63" s="60">
        <f>'Fiscal Equity ELEMENTARY'!F63</f>
        <v>0</v>
      </c>
      <c r="G63" s="28" t="e">
        <f t="shared" si="1"/>
        <v>#DIV/0!</v>
      </c>
      <c r="H63" s="32" t="e">
        <f t="shared" si="2"/>
        <v>#DIV/0!</v>
      </c>
      <c r="I63" s="29" t="e">
        <f t="shared" si="3"/>
        <v>#DIV/0!</v>
      </c>
    </row>
    <row r="64" spans="1:9" ht="15.75" thickBot="1" x14ac:dyDescent="0.3">
      <c r="A64" s="27" t="str">
        <f>'Fiscal Equity ELEMENTARY'!A64</f>
        <v/>
      </c>
      <c r="B64" s="64"/>
      <c r="C64" s="60">
        <f>'Fiscal Equity ELEMENTARY'!C64</f>
        <v>0</v>
      </c>
      <c r="D64" s="28" t="e">
        <f t="shared" si="0"/>
        <v>#DIV/0!</v>
      </c>
      <c r="E64" s="64"/>
      <c r="F64" s="60">
        <f>'Fiscal Equity ELEMENTARY'!F64</f>
        <v>0</v>
      </c>
      <c r="G64" s="28" t="e">
        <f t="shared" si="1"/>
        <v>#DIV/0!</v>
      </c>
      <c r="H64" s="32" t="e">
        <f t="shared" si="2"/>
        <v>#DIV/0!</v>
      </c>
      <c r="I64" s="29" t="e">
        <f t="shared" si="3"/>
        <v>#DIV/0!</v>
      </c>
    </row>
    <row r="65" spans="1:9" ht="15.75" thickBot="1" x14ac:dyDescent="0.3">
      <c r="A65" s="27" t="str">
        <f>'Fiscal Equity ELEMENTARY'!A65</f>
        <v/>
      </c>
      <c r="B65" s="64"/>
      <c r="C65" s="60">
        <f>'Fiscal Equity ELEMENTARY'!C65</f>
        <v>0</v>
      </c>
      <c r="D65" s="28" t="e">
        <f t="shared" si="0"/>
        <v>#DIV/0!</v>
      </c>
      <c r="E65" s="64"/>
      <c r="F65" s="60">
        <f>'Fiscal Equity ELEMENTARY'!F65</f>
        <v>0</v>
      </c>
      <c r="G65" s="28" t="e">
        <f t="shared" si="1"/>
        <v>#DIV/0!</v>
      </c>
      <c r="H65" s="32" t="e">
        <f t="shared" si="2"/>
        <v>#DIV/0!</v>
      </c>
      <c r="I65" s="29" t="e">
        <f t="shared" si="3"/>
        <v>#DIV/0!</v>
      </c>
    </row>
    <row r="66" spans="1:9" ht="15.75" thickBot="1" x14ac:dyDescent="0.3">
      <c r="A66" s="27" t="str">
        <f>'Fiscal Equity ELEMENTARY'!A66</f>
        <v/>
      </c>
      <c r="B66" s="64"/>
      <c r="C66" s="60">
        <f>'Fiscal Equity ELEMENTARY'!C66</f>
        <v>0</v>
      </c>
      <c r="D66" s="28" t="e">
        <f t="shared" si="0"/>
        <v>#DIV/0!</v>
      </c>
      <c r="E66" s="64"/>
      <c r="F66" s="60">
        <f>'Fiscal Equity ELEMENTARY'!F66</f>
        <v>0</v>
      </c>
      <c r="G66" s="28" t="e">
        <f t="shared" si="1"/>
        <v>#DIV/0!</v>
      </c>
      <c r="H66" s="32" t="e">
        <f t="shared" si="2"/>
        <v>#DIV/0!</v>
      </c>
      <c r="I66" s="29" t="e">
        <f t="shared" si="3"/>
        <v>#DIV/0!</v>
      </c>
    </row>
    <row r="67" spans="1:9" ht="15.75" thickBot="1" x14ac:dyDescent="0.3">
      <c r="A67" s="27" t="str">
        <f>'Fiscal Equity ELEMENTARY'!A67</f>
        <v/>
      </c>
      <c r="B67" s="64"/>
      <c r="C67" s="60">
        <f>'Fiscal Equity ELEMENTARY'!C67</f>
        <v>0</v>
      </c>
      <c r="D67" s="28" t="e">
        <f t="shared" si="0"/>
        <v>#DIV/0!</v>
      </c>
      <c r="E67" s="64"/>
      <c r="F67" s="60">
        <f>'Fiscal Equity ELEMENTARY'!F67</f>
        <v>0</v>
      </c>
      <c r="G67" s="28" t="e">
        <f t="shared" si="1"/>
        <v>#DIV/0!</v>
      </c>
      <c r="H67" s="32" t="e">
        <f t="shared" si="2"/>
        <v>#DIV/0!</v>
      </c>
      <c r="I67" s="29" t="e">
        <f t="shared" si="3"/>
        <v>#DIV/0!</v>
      </c>
    </row>
    <row r="68" spans="1:9" ht="15.75" thickBot="1" x14ac:dyDescent="0.3">
      <c r="A68" s="27" t="str">
        <f>'Fiscal Equity ELEMENTARY'!A68</f>
        <v/>
      </c>
      <c r="B68" s="64"/>
      <c r="C68" s="60">
        <f>'Fiscal Equity ELEMENTARY'!C68</f>
        <v>0</v>
      </c>
      <c r="D68" s="28" t="e">
        <f t="shared" si="0"/>
        <v>#DIV/0!</v>
      </c>
      <c r="E68" s="64"/>
      <c r="F68" s="60">
        <f>'Fiscal Equity ELEMENTARY'!F68</f>
        <v>0</v>
      </c>
      <c r="G68" s="28" t="e">
        <f t="shared" si="1"/>
        <v>#DIV/0!</v>
      </c>
      <c r="H68" s="32" t="e">
        <f t="shared" si="2"/>
        <v>#DIV/0!</v>
      </c>
      <c r="I68" s="29" t="e">
        <f t="shared" si="3"/>
        <v>#DIV/0!</v>
      </c>
    </row>
    <row r="69" spans="1:9" ht="15.75" thickBot="1" x14ac:dyDescent="0.3">
      <c r="A69" s="27" t="str">
        <f>'Fiscal Equity ELEMENTARY'!A69</f>
        <v/>
      </c>
      <c r="B69" s="64"/>
      <c r="C69" s="60">
        <f>'Fiscal Equity ELEMENTARY'!C69</f>
        <v>0</v>
      </c>
      <c r="D69" s="28" t="e">
        <f t="shared" si="0"/>
        <v>#DIV/0!</v>
      </c>
      <c r="E69" s="64"/>
      <c r="F69" s="60">
        <f>'Fiscal Equity ELEMENTARY'!F69</f>
        <v>0</v>
      </c>
      <c r="G69" s="28" t="e">
        <f t="shared" si="1"/>
        <v>#DIV/0!</v>
      </c>
      <c r="H69" s="32" t="e">
        <f t="shared" si="2"/>
        <v>#DIV/0!</v>
      </c>
      <c r="I69" s="29" t="e">
        <f t="shared" si="3"/>
        <v>#DIV/0!</v>
      </c>
    </row>
    <row r="70" spans="1:9" ht="15.75" thickBot="1" x14ac:dyDescent="0.3">
      <c r="A70" s="27" t="str">
        <f>'Fiscal Equity ELEMENTARY'!A70</f>
        <v/>
      </c>
      <c r="B70" s="64"/>
      <c r="C70" s="60">
        <f>'Fiscal Equity ELEMENTARY'!C70</f>
        <v>0</v>
      </c>
      <c r="D70" s="28" t="e">
        <f t="shared" si="0"/>
        <v>#DIV/0!</v>
      </c>
      <c r="E70" s="64"/>
      <c r="F70" s="60">
        <f>'Fiscal Equity ELEMENTARY'!F70</f>
        <v>0</v>
      </c>
      <c r="G70" s="28" t="e">
        <f t="shared" si="1"/>
        <v>#DIV/0!</v>
      </c>
      <c r="H70" s="32" t="e">
        <f t="shared" si="2"/>
        <v>#DIV/0!</v>
      </c>
      <c r="I70" s="29" t="e">
        <f t="shared" si="3"/>
        <v>#DIV/0!</v>
      </c>
    </row>
    <row r="71" spans="1:9" ht="15.75" thickBot="1" x14ac:dyDescent="0.3">
      <c r="A71" s="27" t="str">
        <f>'Fiscal Equity ELEMENTARY'!A71</f>
        <v/>
      </c>
      <c r="B71" s="64"/>
      <c r="C71" s="60">
        <f>'Fiscal Equity ELEMENTARY'!C71</f>
        <v>0</v>
      </c>
      <c r="D71" s="28" t="e">
        <f t="shared" si="0"/>
        <v>#DIV/0!</v>
      </c>
      <c r="E71" s="64"/>
      <c r="F71" s="60">
        <f>'Fiscal Equity ELEMENTARY'!F71</f>
        <v>0</v>
      </c>
      <c r="G71" s="28" t="e">
        <f t="shared" si="1"/>
        <v>#DIV/0!</v>
      </c>
      <c r="H71" s="32" t="e">
        <f t="shared" si="2"/>
        <v>#DIV/0!</v>
      </c>
      <c r="I71" s="29" t="e">
        <f t="shared" si="3"/>
        <v>#DIV/0!</v>
      </c>
    </row>
    <row r="72" spans="1:9" ht="15.75" thickBot="1" x14ac:dyDescent="0.3">
      <c r="A72" s="27" t="str">
        <f>'Fiscal Equity ELEMENTARY'!A72</f>
        <v/>
      </c>
      <c r="B72" s="64"/>
      <c r="C72" s="60">
        <f>'Fiscal Equity ELEMENTARY'!C72</f>
        <v>0</v>
      </c>
      <c r="D72" s="28" t="e">
        <f t="shared" si="0"/>
        <v>#DIV/0!</v>
      </c>
      <c r="E72" s="64"/>
      <c r="F72" s="60">
        <f>'Fiscal Equity ELEMENTARY'!F72</f>
        <v>0</v>
      </c>
      <c r="G72" s="28" t="e">
        <f t="shared" si="1"/>
        <v>#DIV/0!</v>
      </c>
      <c r="H72" s="32" t="e">
        <f t="shared" si="2"/>
        <v>#DIV/0!</v>
      </c>
      <c r="I72" s="29" t="e">
        <f t="shared" si="3"/>
        <v>#DIV/0!</v>
      </c>
    </row>
    <row r="73" spans="1:9" ht="15.75" thickBot="1" x14ac:dyDescent="0.3">
      <c r="A73" s="27" t="str">
        <f>'Fiscal Equity ELEMENTARY'!A73</f>
        <v/>
      </c>
      <c r="B73" s="64"/>
      <c r="C73" s="60">
        <f>'Fiscal Equity ELEMENTARY'!C73</f>
        <v>0</v>
      </c>
      <c r="D73" s="28" t="e">
        <f t="shared" ref="D73:D136" si="4">B73/C73</f>
        <v>#DIV/0!</v>
      </c>
      <c r="E73" s="64"/>
      <c r="F73" s="60">
        <f>'Fiscal Equity ELEMENTARY'!F73</f>
        <v>0</v>
      </c>
      <c r="G73" s="28" t="e">
        <f t="shared" ref="G73:G136" si="5">E73/F73</f>
        <v>#DIV/0!</v>
      </c>
      <c r="H73" s="32" t="e">
        <f t="shared" ref="H73:H136" si="6">IF(G73&gt;D73,G73-D73,0)</f>
        <v>#DIV/0!</v>
      </c>
      <c r="I73" s="29" t="e">
        <f t="shared" ref="I73:I136" si="7">IF(H73&lt;0.01,"Yes","No")</f>
        <v>#DIV/0!</v>
      </c>
    </row>
    <row r="74" spans="1:9" ht="15.75" thickBot="1" x14ac:dyDescent="0.3">
      <c r="A74" s="27" t="str">
        <f>'Fiscal Equity ELEMENTARY'!A74</f>
        <v/>
      </c>
      <c r="B74" s="64"/>
      <c r="C74" s="60">
        <f>'Fiscal Equity ELEMENTARY'!C74</f>
        <v>0</v>
      </c>
      <c r="D74" s="28" t="e">
        <f t="shared" si="4"/>
        <v>#DIV/0!</v>
      </c>
      <c r="E74" s="64"/>
      <c r="F74" s="60">
        <f>'Fiscal Equity ELEMENTARY'!F74</f>
        <v>0</v>
      </c>
      <c r="G74" s="28" t="e">
        <f t="shared" si="5"/>
        <v>#DIV/0!</v>
      </c>
      <c r="H74" s="32" t="e">
        <f t="shared" si="6"/>
        <v>#DIV/0!</v>
      </c>
      <c r="I74" s="29" t="e">
        <f t="shared" si="7"/>
        <v>#DIV/0!</v>
      </c>
    </row>
    <row r="75" spans="1:9" ht="15.75" thickBot="1" x14ac:dyDescent="0.3">
      <c r="A75" s="27" t="str">
        <f>'Fiscal Equity ELEMENTARY'!A75</f>
        <v/>
      </c>
      <c r="B75" s="64"/>
      <c r="C75" s="60">
        <f>'Fiscal Equity ELEMENTARY'!C75</f>
        <v>0</v>
      </c>
      <c r="D75" s="28" t="e">
        <f t="shared" si="4"/>
        <v>#DIV/0!</v>
      </c>
      <c r="E75" s="64"/>
      <c r="F75" s="60">
        <f>'Fiscal Equity ELEMENTARY'!F75</f>
        <v>0</v>
      </c>
      <c r="G75" s="28" t="e">
        <f t="shared" si="5"/>
        <v>#DIV/0!</v>
      </c>
      <c r="H75" s="32" t="e">
        <f t="shared" si="6"/>
        <v>#DIV/0!</v>
      </c>
      <c r="I75" s="29" t="e">
        <f t="shared" si="7"/>
        <v>#DIV/0!</v>
      </c>
    </row>
    <row r="76" spans="1:9" ht="15.75" thickBot="1" x14ac:dyDescent="0.3">
      <c r="A76" s="27" t="str">
        <f>'Fiscal Equity ELEMENTARY'!A76</f>
        <v/>
      </c>
      <c r="B76" s="64"/>
      <c r="C76" s="60">
        <f>'Fiscal Equity ELEMENTARY'!C76</f>
        <v>0</v>
      </c>
      <c r="D76" s="28" t="e">
        <f t="shared" si="4"/>
        <v>#DIV/0!</v>
      </c>
      <c r="E76" s="64"/>
      <c r="F76" s="60">
        <f>'Fiscal Equity ELEMENTARY'!F76</f>
        <v>0</v>
      </c>
      <c r="G76" s="28" t="e">
        <f t="shared" si="5"/>
        <v>#DIV/0!</v>
      </c>
      <c r="H76" s="32" t="e">
        <f t="shared" si="6"/>
        <v>#DIV/0!</v>
      </c>
      <c r="I76" s="29" t="e">
        <f t="shared" si="7"/>
        <v>#DIV/0!</v>
      </c>
    </row>
    <row r="77" spans="1:9" ht="15.75" thickBot="1" x14ac:dyDescent="0.3">
      <c r="A77" s="27" t="str">
        <f>'Fiscal Equity ELEMENTARY'!A77</f>
        <v/>
      </c>
      <c r="B77" s="64"/>
      <c r="C77" s="60">
        <f>'Fiscal Equity ELEMENTARY'!C77</f>
        <v>0</v>
      </c>
      <c r="D77" s="28" t="e">
        <f t="shared" si="4"/>
        <v>#DIV/0!</v>
      </c>
      <c r="E77" s="64"/>
      <c r="F77" s="60">
        <f>'Fiscal Equity ELEMENTARY'!F77</f>
        <v>0</v>
      </c>
      <c r="G77" s="28" t="e">
        <f t="shared" si="5"/>
        <v>#DIV/0!</v>
      </c>
      <c r="H77" s="32" t="e">
        <f t="shared" si="6"/>
        <v>#DIV/0!</v>
      </c>
      <c r="I77" s="29" t="e">
        <f t="shared" si="7"/>
        <v>#DIV/0!</v>
      </c>
    </row>
    <row r="78" spans="1:9" ht="15.75" thickBot="1" x14ac:dyDescent="0.3">
      <c r="A78" s="27" t="str">
        <f>'Fiscal Equity ELEMENTARY'!A78</f>
        <v/>
      </c>
      <c r="B78" s="64"/>
      <c r="C78" s="60">
        <f>'Fiscal Equity ELEMENTARY'!C78</f>
        <v>0</v>
      </c>
      <c r="D78" s="28" t="e">
        <f t="shared" si="4"/>
        <v>#DIV/0!</v>
      </c>
      <c r="E78" s="64"/>
      <c r="F78" s="60">
        <f>'Fiscal Equity ELEMENTARY'!F78</f>
        <v>0</v>
      </c>
      <c r="G78" s="28" t="e">
        <f t="shared" si="5"/>
        <v>#DIV/0!</v>
      </c>
      <c r="H78" s="32" t="e">
        <f t="shared" si="6"/>
        <v>#DIV/0!</v>
      </c>
      <c r="I78" s="29" t="e">
        <f t="shared" si="7"/>
        <v>#DIV/0!</v>
      </c>
    </row>
    <row r="79" spans="1:9" ht="15.75" thickBot="1" x14ac:dyDescent="0.3">
      <c r="A79" s="27" t="str">
        <f>'Fiscal Equity ELEMENTARY'!A79</f>
        <v/>
      </c>
      <c r="B79" s="64"/>
      <c r="C79" s="60">
        <f>'Fiscal Equity ELEMENTARY'!C79</f>
        <v>0</v>
      </c>
      <c r="D79" s="28" t="e">
        <f t="shared" si="4"/>
        <v>#DIV/0!</v>
      </c>
      <c r="E79" s="64"/>
      <c r="F79" s="60">
        <f>'Fiscal Equity ELEMENTARY'!F79</f>
        <v>0</v>
      </c>
      <c r="G79" s="28" t="e">
        <f t="shared" si="5"/>
        <v>#DIV/0!</v>
      </c>
      <c r="H79" s="32" t="e">
        <f t="shared" si="6"/>
        <v>#DIV/0!</v>
      </c>
      <c r="I79" s="29" t="e">
        <f t="shared" si="7"/>
        <v>#DIV/0!</v>
      </c>
    </row>
    <row r="80" spans="1:9" ht="15.75" thickBot="1" x14ac:dyDescent="0.3">
      <c r="A80" s="27" t="str">
        <f>'Fiscal Equity ELEMENTARY'!A80</f>
        <v/>
      </c>
      <c r="B80" s="64"/>
      <c r="C80" s="60">
        <f>'Fiscal Equity ELEMENTARY'!C80</f>
        <v>0</v>
      </c>
      <c r="D80" s="28" t="e">
        <f t="shared" si="4"/>
        <v>#DIV/0!</v>
      </c>
      <c r="E80" s="64"/>
      <c r="F80" s="60">
        <f>'Fiscal Equity ELEMENTARY'!F80</f>
        <v>0</v>
      </c>
      <c r="G80" s="28" t="e">
        <f t="shared" si="5"/>
        <v>#DIV/0!</v>
      </c>
      <c r="H80" s="32" t="e">
        <f t="shared" si="6"/>
        <v>#DIV/0!</v>
      </c>
      <c r="I80" s="29" t="e">
        <f t="shared" si="7"/>
        <v>#DIV/0!</v>
      </c>
    </row>
    <row r="81" spans="1:9" ht="15.75" thickBot="1" x14ac:dyDescent="0.3">
      <c r="A81" s="27" t="str">
        <f>'Fiscal Equity ELEMENTARY'!A81</f>
        <v/>
      </c>
      <c r="B81" s="64"/>
      <c r="C81" s="60">
        <f>'Fiscal Equity ELEMENTARY'!C81</f>
        <v>0</v>
      </c>
      <c r="D81" s="28" t="e">
        <f t="shared" si="4"/>
        <v>#DIV/0!</v>
      </c>
      <c r="E81" s="64"/>
      <c r="F81" s="60">
        <f>'Fiscal Equity ELEMENTARY'!F81</f>
        <v>0</v>
      </c>
      <c r="G81" s="28" t="e">
        <f t="shared" si="5"/>
        <v>#DIV/0!</v>
      </c>
      <c r="H81" s="32" t="e">
        <f t="shared" si="6"/>
        <v>#DIV/0!</v>
      </c>
      <c r="I81" s="29" t="e">
        <f t="shared" si="7"/>
        <v>#DIV/0!</v>
      </c>
    </row>
    <row r="82" spans="1:9" ht="15.75" thickBot="1" x14ac:dyDescent="0.3">
      <c r="A82" s="27" t="str">
        <f>'Fiscal Equity ELEMENTARY'!A82</f>
        <v/>
      </c>
      <c r="B82" s="64"/>
      <c r="C82" s="60">
        <f>'Fiscal Equity ELEMENTARY'!C82</f>
        <v>0</v>
      </c>
      <c r="D82" s="28" t="e">
        <f t="shared" si="4"/>
        <v>#DIV/0!</v>
      </c>
      <c r="E82" s="64"/>
      <c r="F82" s="60">
        <f>'Fiscal Equity ELEMENTARY'!F82</f>
        <v>0</v>
      </c>
      <c r="G82" s="28" t="e">
        <f t="shared" si="5"/>
        <v>#DIV/0!</v>
      </c>
      <c r="H82" s="32" t="e">
        <f t="shared" si="6"/>
        <v>#DIV/0!</v>
      </c>
      <c r="I82" s="29" t="e">
        <f t="shared" si="7"/>
        <v>#DIV/0!</v>
      </c>
    </row>
    <row r="83" spans="1:9" ht="15.75" thickBot="1" x14ac:dyDescent="0.3">
      <c r="A83" s="27" t="str">
        <f>'Fiscal Equity ELEMENTARY'!A83</f>
        <v/>
      </c>
      <c r="B83" s="64"/>
      <c r="C83" s="60">
        <f>'Fiscal Equity ELEMENTARY'!C83</f>
        <v>0</v>
      </c>
      <c r="D83" s="28" t="e">
        <f t="shared" si="4"/>
        <v>#DIV/0!</v>
      </c>
      <c r="E83" s="64"/>
      <c r="F83" s="60">
        <f>'Fiscal Equity ELEMENTARY'!F83</f>
        <v>0</v>
      </c>
      <c r="G83" s="28" t="e">
        <f t="shared" si="5"/>
        <v>#DIV/0!</v>
      </c>
      <c r="H83" s="32" t="e">
        <f t="shared" si="6"/>
        <v>#DIV/0!</v>
      </c>
      <c r="I83" s="29" t="e">
        <f t="shared" si="7"/>
        <v>#DIV/0!</v>
      </c>
    </row>
    <row r="84" spans="1:9" ht="15.75" thickBot="1" x14ac:dyDescent="0.3">
      <c r="A84" s="27" t="str">
        <f>'Fiscal Equity ELEMENTARY'!A84</f>
        <v/>
      </c>
      <c r="B84" s="64"/>
      <c r="C84" s="60">
        <f>'Fiscal Equity ELEMENTARY'!C84</f>
        <v>0</v>
      </c>
      <c r="D84" s="28" t="e">
        <f t="shared" si="4"/>
        <v>#DIV/0!</v>
      </c>
      <c r="E84" s="64"/>
      <c r="F84" s="60">
        <f>'Fiscal Equity ELEMENTARY'!F84</f>
        <v>0</v>
      </c>
      <c r="G84" s="28" t="e">
        <f t="shared" si="5"/>
        <v>#DIV/0!</v>
      </c>
      <c r="H84" s="32" t="e">
        <f t="shared" si="6"/>
        <v>#DIV/0!</v>
      </c>
      <c r="I84" s="29" t="e">
        <f t="shared" si="7"/>
        <v>#DIV/0!</v>
      </c>
    </row>
    <row r="85" spans="1:9" ht="15.75" thickBot="1" x14ac:dyDescent="0.3">
      <c r="A85" s="27" t="str">
        <f>'Fiscal Equity ELEMENTARY'!A85</f>
        <v/>
      </c>
      <c r="B85" s="64"/>
      <c r="C85" s="60">
        <f>'Fiscal Equity ELEMENTARY'!C85</f>
        <v>0</v>
      </c>
      <c r="D85" s="28" t="e">
        <f t="shared" si="4"/>
        <v>#DIV/0!</v>
      </c>
      <c r="E85" s="64"/>
      <c r="F85" s="60">
        <f>'Fiscal Equity ELEMENTARY'!F85</f>
        <v>0</v>
      </c>
      <c r="G85" s="28" t="e">
        <f t="shared" si="5"/>
        <v>#DIV/0!</v>
      </c>
      <c r="H85" s="32" t="e">
        <f t="shared" si="6"/>
        <v>#DIV/0!</v>
      </c>
      <c r="I85" s="29" t="e">
        <f t="shared" si="7"/>
        <v>#DIV/0!</v>
      </c>
    </row>
    <row r="86" spans="1:9" ht="15.75" thickBot="1" x14ac:dyDescent="0.3">
      <c r="A86" s="27" t="str">
        <f>'Fiscal Equity ELEMENTARY'!A86</f>
        <v/>
      </c>
      <c r="B86" s="64"/>
      <c r="C86" s="60">
        <f>'Fiscal Equity ELEMENTARY'!C86</f>
        <v>0</v>
      </c>
      <c r="D86" s="28" t="e">
        <f t="shared" si="4"/>
        <v>#DIV/0!</v>
      </c>
      <c r="E86" s="64"/>
      <c r="F86" s="60">
        <f>'Fiscal Equity ELEMENTARY'!F86</f>
        <v>0</v>
      </c>
      <c r="G86" s="28" t="e">
        <f t="shared" si="5"/>
        <v>#DIV/0!</v>
      </c>
      <c r="H86" s="32" t="e">
        <f t="shared" si="6"/>
        <v>#DIV/0!</v>
      </c>
      <c r="I86" s="29" t="e">
        <f t="shared" si="7"/>
        <v>#DIV/0!</v>
      </c>
    </row>
    <row r="87" spans="1:9" ht="15.75" thickBot="1" x14ac:dyDescent="0.3">
      <c r="A87" s="27" t="str">
        <f>'Fiscal Equity ELEMENTARY'!A87</f>
        <v/>
      </c>
      <c r="B87" s="64"/>
      <c r="C87" s="60">
        <f>'Fiscal Equity ELEMENTARY'!C87</f>
        <v>0</v>
      </c>
      <c r="D87" s="28" t="e">
        <f t="shared" si="4"/>
        <v>#DIV/0!</v>
      </c>
      <c r="E87" s="64"/>
      <c r="F87" s="60">
        <f>'Fiscal Equity ELEMENTARY'!F87</f>
        <v>0</v>
      </c>
      <c r="G87" s="28" t="e">
        <f t="shared" si="5"/>
        <v>#DIV/0!</v>
      </c>
      <c r="H87" s="32" t="e">
        <f t="shared" si="6"/>
        <v>#DIV/0!</v>
      </c>
      <c r="I87" s="29" t="e">
        <f t="shared" si="7"/>
        <v>#DIV/0!</v>
      </c>
    </row>
    <row r="88" spans="1:9" ht="15.75" thickBot="1" x14ac:dyDescent="0.3">
      <c r="A88" s="27" t="str">
        <f>'Fiscal Equity ELEMENTARY'!A88</f>
        <v/>
      </c>
      <c r="B88" s="64"/>
      <c r="C88" s="60">
        <f>'Fiscal Equity ELEMENTARY'!C88</f>
        <v>0</v>
      </c>
      <c r="D88" s="28" t="e">
        <f t="shared" si="4"/>
        <v>#DIV/0!</v>
      </c>
      <c r="E88" s="64"/>
      <c r="F88" s="60">
        <f>'Fiscal Equity ELEMENTARY'!F88</f>
        <v>0</v>
      </c>
      <c r="G88" s="28" t="e">
        <f t="shared" si="5"/>
        <v>#DIV/0!</v>
      </c>
      <c r="H88" s="32" t="e">
        <f t="shared" si="6"/>
        <v>#DIV/0!</v>
      </c>
      <c r="I88" s="29" t="e">
        <f t="shared" si="7"/>
        <v>#DIV/0!</v>
      </c>
    </row>
    <row r="89" spans="1:9" ht="15.75" thickBot="1" x14ac:dyDescent="0.3">
      <c r="A89" s="27" t="str">
        <f>'Fiscal Equity ELEMENTARY'!A89</f>
        <v/>
      </c>
      <c r="B89" s="64"/>
      <c r="C89" s="60">
        <f>'Fiscal Equity ELEMENTARY'!C89</f>
        <v>0</v>
      </c>
      <c r="D89" s="28" t="e">
        <f t="shared" si="4"/>
        <v>#DIV/0!</v>
      </c>
      <c r="E89" s="64"/>
      <c r="F89" s="60">
        <f>'Fiscal Equity ELEMENTARY'!F89</f>
        <v>0</v>
      </c>
      <c r="G89" s="28" t="e">
        <f t="shared" si="5"/>
        <v>#DIV/0!</v>
      </c>
      <c r="H89" s="32" t="e">
        <f t="shared" si="6"/>
        <v>#DIV/0!</v>
      </c>
      <c r="I89" s="29" t="e">
        <f t="shared" si="7"/>
        <v>#DIV/0!</v>
      </c>
    </row>
    <row r="90" spans="1:9" ht="15.75" thickBot="1" x14ac:dyDescent="0.3">
      <c r="A90" s="27" t="str">
        <f>'Fiscal Equity ELEMENTARY'!A90</f>
        <v/>
      </c>
      <c r="B90" s="64"/>
      <c r="C90" s="60">
        <f>'Fiscal Equity ELEMENTARY'!C90</f>
        <v>0</v>
      </c>
      <c r="D90" s="28" t="e">
        <f t="shared" si="4"/>
        <v>#DIV/0!</v>
      </c>
      <c r="E90" s="64"/>
      <c r="F90" s="60">
        <f>'Fiscal Equity ELEMENTARY'!F90</f>
        <v>0</v>
      </c>
      <c r="G90" s="28" t="e">
        <f t="shared" si="5"/>
        <v>#DIV/0!</v>
      </c>
      <c r="H90" s="32" t="e">
        <f t="shared" si="6"/>
        <v>#DIV/0!</v>
      </c>
      <c r="I90" s="29" t="e">
        <f t="shared" si="7"/>
        <v>#DIV/0!</v>
      </c>
    </row>
    <row r="91" spans="1:9" ht="15.75" thickBot="1" x14ac:dyDescent="0.3">
      <c r="A91" s="27" t="str">
        <f>'Fiscal Equity ELEMENTARY'!A91</f>
        <v/>
      </c>
      <c r="B91" s="64"/>
      <c r="C91" s="60">
        <f>'Fiscal Equity ELEMENTARY'!C91</f>
        <v>0</v>
      </c>
      <c r="D91" s="28" t="e">
        <f t="shared" si="4"/>
        <v>#DIV/0!</v>
      </c>
      <c r="E91" s="64"/>
      <c r="F91" s="60">
        <f>'Fiscal Equity ELEMENTARY'!F91</f>
        <v>0</v>
      </c>
      <c r="G91" s="28" t="e">
        <f t="shared" si="5"/>
        <v>#DIV/0!</v>
      </c>
      <c r="H91" s="32" t="e">
        <f t="shared" si="6"/>
        <v>#DIV/0!</v>
      </c>
      <c r="I91" s="29" t="e">
        <f t="shared" si="7"/>
        <v>#DIV/0!</v>
      </c>
    </row>
    <row r="92" spans="1:9" ht="15.75" thickBot="1" x14ac:dyDescent="0.3">
      <c r="A92" s="27" t="str">
        <f>'Fiscal Equity ELEMENTARY'!A92</f>
        <v/>
      </c>
      <c r="B92" s="64"/>
      <c r="C92" s="60">
        <f>'Fiscal Equity ELEMENTARY'!C92</f>
        <v>0</v>
      </c>
      <c r="D92" s="28" t="e">
        <f t="shared" si="4"/>
        <v>#DIV/0!</v>
      </c>
      <c r="E92" s="64"/>
      <c r="F92" s="60">
        <f>'Fiscal Equity ELEMENTARY'!F92</f>
        <v>0</v>
      </c>
      <c r="G92" s="28" t="e">
        <f t="shared" si="5"/>
        <v>#DIV/0!</v>
      </c>
      <c r="H92" s="32" t="e">
        <f t="shared" si="6"/>
        <v>#DIV/0!</v>
      </c>
      <c r="I92" s="29" t="e">
        <f t="shared" si="7"/>
        <v>#DIV/0!</v>
      </c>
    </row>
    <row r="93" spans="1:9" ht="15.75" thickBot="1" x14ac:dyDescent="0.3">
      <c r="A93" s="27" t="str">
        <f>'Fiscal Equity ELEMENTARY'!A93</f>
        <v/>
      </c>
      <c r="B93" s="64"/>
      <c r="C93" s="60">
        <f>'Fiscal Equity ELEMENTARY'!C93</f>
        <v>0</v>
      </c>
      <c r="D93" s="28" t="e">
        <f t="shared" si="4"/>
        <v>#DIV/0!</v>
      </c>
      <c r="E93" s="64"/>
      <c r="F93" s="60">
        <f>'Fiscal Equity ELEMENTARY'!F93</f>
        <v>0</v>
      </c>
      <c r="G93" s="28" t="e">
        <f t="shared" si="5"/>
        <v>#DIV/0!</v>
      </c>
      <c r="H93" s="32" t="e">
        <f t="shared" si="6"/>
        <v>#DIV/0!</v>
      </c>
      <c r="I93" s="29" t="e">
        <f t="shared" si="7"/>
        <v>#DIV/0!</v>
      </c>
    </row>
    <row r="94" spans="1:9" ht="15.75" thickBot="1" x14ac:dyDescent="0.3">
      <c r="A94" s="27" t="str">
        <f>'Fiscal Equity ELEMENTARY'!A94</f>
        <v/>
      </c>
      <c r="B94" s="64"/>
      <c r="C94" s="60">
        <f>'Fiscal Equity ELEMENTARY'!C94</f>
        <v>0</v>
      </c>
      <c r="D94" s="28" t="e">
        <f t="shared" si="4"/>
        <v>#DIV/0!</v>
      </c>
      <c r="E94" s="64"/>
      <c r="F94" s="60">
        <f>'Fiscal Equity ELEMENTARY'!F94</f>
        <v>0</v>
      </c>
      <c r="G94" s="28" t="e">
        <f t="shared" si="5"/>
        <v>#DIV/0!</v>
      </c>
      <c r="H94" s="32" t="e">
        <f t="shared" si="6"/>
        <v>#DIV/0!</v>
      </c>
      <c r="I94" s="29" t="e">
        <f t="shared" si="7"/>
        <v>#DIV/0!</v>
      </c>
    </row>
    <row r="95" spans="1:9" ht="15.75" thickBot="1" x14ac:dyDescent="0.3">
      <c r="A95" s="27" t="str">
        <f>'Fiscal Equity ELEMENTARY'!A95</f>
        <v/>
      </c>
      <c r="B95" s="64"/>
      <c r="C95" s="60">
        <f>'Fiscal Equity ELEMENTARY'!C95</f>
        <v>0</v>
      </c>
      <c r="D95" s="28" t="e">
        <f t="shared" si="4"/>
        <v>#DIV/0!</v>
      </c>
      <c r="E95" s="64"/>
      <c r="F95" s="60">
        <f>'Fiscal Equity ELEMENTARY'!F95</f>
        <v>0</v>
      </c>
      <c r="G95" s="28" t="e">
        <f t="shared" si="5"/>
        <v>#DIV/0!</v>
      </c>
      <c r="H95" s="32" t="e">
        <f t="shared" si="6"/>
        <v>#DIV/0!</v>
      </c>
      <c r="I95" s="29" t="e">
        <f t="shared" si="7"/>
        <v>#DIV/0!</v>
      </c>
    </row>
    <row r="96" spans="1:9" ht="15.75" thickBot="1" x14ac:dyDescent="0.3">
      <c r="A96" s="27" t="str">
        <f>'Fiscal Equity ELEMENTARY'!A96</f>
        <v/>
      </c>
      <c r="B96" s="64"/>
      <c r="C96" s="60">
        <f>'Fiscal Equity ELEMENTARY'!C96</f>
        <v>0</v>
      </c>
      <c r="D96" s="28" t="e">
        <f t="shared" si="4"/>
        <v>#DIV/0!</v>
      </c>
      <c r="E96" s="64"/>
      <c r="F96" s="60">
        <f>'Fiscal Equity ELEMENTARY'!F96</f>
        <v>0</v>
      </c>
      <c r="G96" s="28" t="e">
        <f t="shared" si="5"/>
        <v>#DIV/0!</v>
      </c>
      <c r="H96" s="32" t="e">
        <f t="shared" si="6"/>
        <v>#DIV/0!</v>
      </c>
      <c r="I96" s="29" t="e">
        <f t="shared" si="7"/>
        <v>#DIV/0!</v>
      </c>
    </row>
    <row r="97" spans="1:9" ht="15.75" thickBot="1" x14ac:dyDescent="0.3">
      <c r="A97" s="27" t="str">
        <f>'Fiscal Equity ELEMENTARY'!A97</f>
        <v/>
      </c>
      <c r="B97" s="64"/>
      <c r="C97" s="60">
        <f>'Fiscal Equity ELEMENTARY'!C97</f>
        <v>0</v>
      </c>
      <c r="D97" s="28" t="e">
        <f t="shared" si="4"/>
        <v>#DIV/0!</v>
      </c>
      <c r="E97" s="64"/>
      <c r="F97" s="60">
        <f>'Fiscal Equity ELEMENTARY'!F97</f>
        <v>0</v>
      </c>
      <c r="G97" s="28" t="e">
        <f t="shared" si="5"/>
        <v>#DIV/0!</v>
      </c>
      <c r="H97" s="32" t="e">
        <f t="shared" si="6"/>
        <v>#DIV/0!</v>
      </c>
      <c r="I97" s="29" t="e">
        <f t="shared" si="7"/>
        <v>#DIV/0!</v>
      </c>
    </row>
    <row r="98" spans="1:9" ht="15.75" thickBot="1" x14ac:dyDescent="0.3">
      <c r="A98" s="27" t="str">
        <f>'Fiscal Equity ELEMENTARY'!A98</f>
        <v/>
      </c>
      <c r="B98" s="64"/>
      <c r="C98" s="60">
        <f>'Fiscal Equity ELEMENTARY'!C98</f>
        <v>0</v>
      </c>
      <c r="D98" s="28" t="e">
        <f t="shared" si="4"/>
        <v>#DIV/0!</v>
      </c>
      <c r="E98" s="64"/>
      <c r="F98" s="60">
        <f>'Fiscal Equity ELEMENTARY'!F98</f>
        <v>0</v>
      </c>
      <c r="G98" s="28" t="e">
        <f t="shared" si="5"/>
        <v>#DIV/0!</v>
      </c>
      <c r="H98" s="32" t="e">
        <f t="shared" si="6"/>
        <v>#DIV/0!</v>
      </c>
      <c r="I98" s="29" t="e">
        <f t="shared" si="7"/>
        <v>#DIV/0!</v>
      </c>
    </row>
    <row r="99" spans="1:9" ht="15.75" thickBot="1" x14ac:dyDescent="0.3">
      <c r="A99" s="27" t="str">
        <f>'Fiscal Equity ELEMENTARY'!A99</f>
        <v/>
      </c>
      <c r="B99" s="64"/>
      <c r="C99" s="60">
        <f>'Fiscal Equity ELEMENTARY'!C99</f>
        <v>0</v>
      </c>
      <c r="D99" s="28" t="e">
        <f t="shared" si="4"/>
        <v>#DIV/0!</v>
      </c>
      <c r="E99" s="64"/>
      <c r="F99" s="60">
        <f>'Fiscal Equity ELEMENTARY'!F99</f>
        <v>0</v>
      </c>
      <c r="G99" s="28" t="e">
        <f t="shared" si="5"/>
        <v>#DIV/0!</v>
      </c>
      <c r="H99" s="32" t="e">
        <f t="shared" si="6"/>
        <v>#DIV/0!</v>
      </c>
      <c r="I99" s="29" t="e">
        <f t="shared" si="7"/>
        <v>#DIV/0!</v>
      </c>
    </row>
    <row r="100" spans="1:9" ht="15.75" thickBot="1" x14ac:dyDescent="0.3">
      <c r="A100" s="27" t="str">
        <f>'Fiscal Equity ELEMENTARY'!A100</f>
        <v/>
      </c>
      <c r="B100" s="64"/>
      <c r="C100" s="60">
        <f>'Fiscal Equity ELEMENTARY'!C100</f>
        <v>0</v>
      </c>
      <c r="D100" s="28" t="e">
        <f t="shared" si="4"/>
        <v>#DIV/0!</v>
      </c>
      <c r="E100" s="64"/>
      <c r="F100" s="60">
        <f>'Fiscal Equity ELEMENTARY'!F100</f>
        <v>0</v>
      </c>
      <c r="G100" s="28" t="e">
        <f t="shared" si="5"/>
        <v>#DIV/0!</v>
      </c>
      <c r="H100" s="32" t="e">
        <f t="shared" si="6"/>
        <v>#DIV/0!</v>
      </c>
      <c r="I100" s="29" t="e">
        <f t="shared" si="7"/>
        <v>#DIV/0!</v>
      </c>
    </row>
    <row r="101" spans="1:9" ht="15.75" thickBot="1" x14ac:dyDescent="0.3">
      <c r="A101" s="27" t="str">
        <f>'Fiscal Equity ELEMENTARY'!A101</f>
        <v/>
      </c>
      <c r="B101" s="64"/>
      <c r="C101" s="60">
        <f>'Fiscal Equity ELEMENTARY'!C101</f>
        <v>0</v>
      </c>
      <c r="D101" s="28" t="e">
        <f t="shared" si="4"/>
        <v>#DIV/0!</v>
      </c>
      <c r="E101" s="64"/>
      <c r="F101" s="60">
        <f>'Fiscal Equity ELEMENTARY'!F101</f>
        <v>0</v>
      </c>
      <c r="G101" s="28" t="e">
        <f t="shared" si="5"/>
        <v>#DIV/0!</v>
      </c>
      <c r="H101" s="32" t="e">
        <f t="shared" si="6"/>
        <v>#DIV/0!</v>
      </c>
      <c r="I101" s="29" t="e">
        <f t="shared" si="7"/>
        <v>#DIV/0!</v>
      </c>
    </row>
    <row r="102" spans="1:9" ht="15.75" thickBot="1" x14ac:dyDescent="0.3">
      <c r="A102" s="27" t="str">
        <f>'Fiscal Equity ELEMENTARY'!A102</f>
        <v/>
      </c>
      <c r="B102" s="64"/>
      <c r="C102" s="60">
        <f>'Fiscal Equity ELEMENTARY'!C102</f>
        <v>0</v>
      </c>
      <c r="D102" s="28" t="e">
        <f t="shared" si="4"/>
        <v>#DIV/0!</v>
      </c>
      <c r="E102" s="64"/>
      <c r="F102" s="60">
        <f>'Fiscal Equity ELEMENTARY'!F102</f>
        <v>0</v>
      </c>
      <c r="G102" s="28" t="e">
        <f t="shared" si="5"/>
        <v>#DIV/0!</v>
      </c>
      <c r="H102" s="32" t="e">
        <f t="shared" si="6"/>
        <v>#DIV/0!</v>
      </c>
      <c r="I102" s="29" t="e">
        <f t="shared" si="7"/>
        <v>#DIV/0!</v>
      </c>
    </row>
    <row r="103" spans="1:9" ht="15.75" thickBot="1" x14ac:dyDescent="0.3">
      <c r="A103" s="27" t="str">
        <f>'Fiscal Equity ELEMENTARY'!A103</f>
        <v/>
      </c>
      <c r="B103" s="64"/>
      <c r="C103" s="60">
        <f>'Fiscal Equity ELEMENTARY'!C103</f>
        <v>0</v>
      </c>
      <c r="D103" s="28" t="e">
        <f t="shared" si="4"/>
        <v>#DIV/0!</v>
      </c>
      <c r="E103" s="64"/>
      <c r="F103" s="60">
        <f>'Fiscal Equity ELEMENTARY'!F103</f>
        <v>0</v>
      </c>
      <c r="G103" s="28" t="e">
        <f t="shared" si="5"/>
        <v>#DIV/0!</v>
      </c>
      <c r="H103" s="32" t="e">
        <f t="shared" si="6"/>
        <v>#DIV/0!</v>
      </c>
      <c r="I103" s="29" t="e">
        <f t="shared" si="7"/>
        <v>#DIV/0!</v>
      </c>
    </row>
    <row r="104" spans="1:9" ht="15.75" thickBot="1" x14ac:dyDescent="0.3">
      <c r="A104" s="27" t="str">
        <f>'Fiscal Equity ELEMENTARY'!A104</f>
        <v/>
      </c>
      <c r="B104" s="64"/>
      <c r="C104" s="60">
        <f>'Fiscal Equity ELEMENTARY'!C104</f>
        <v>0</v>
      </c>
      <c r="D104" s="28" t="e">
        <f t="shared" si="4"/>
        <v>#DIV/0!</v>
      </c>
      <c r="E104" s="64"/>
      <c r="F104" s="60">
        <f>'Fiscal Equity ELEMENTARY'!F104</f>
        <v>0</v>
      </c>
      <c r="G104" s="28" t="e">
        <f t="shared" si="5"/>
        <v>#DIV/0!</v>
      </c>
      <c r="H104" s="32" t="e">
        <f t="shared" si="6"/>
        <v>#DIV/0!</v>
      </c>
      <c r="I104" s="29" t="e">
        <f t="shared" si="7"/>
        <v>#DIV/0!</v>
      </c>
    </row>
    <row r="105" spans="1:9" ht="15.75" thickBot="1" x14ac:dyDescent="0.3">
      <c r="A105" s="27" t="str">
        <f>'Fiscal Equity ELEMENTARY'!A105</f>
        <v/>
      </c>
      <c r="B105" s="64"/>
      <c r="C105" s="60">
        <f>'Fiscal Equity ELEMENTARY'!C105</f>
        <v>0</v>
      </c>
      <c r="D105" s="28" t="e">
        <f t="shared" si="4"/>
        <v>#DIV/0!</v>
      </c>
      <c r="E105" s="64"/>
      <c r="F105" s="60">
        <f>'Fiscal Equity ELEMENTARY'!F105</f>
        <v>0</v>
      </c>
      <c r="G105" s="28" t="e">
        <f t="shared" si="5"/>
        <v>#DIV/0!</v>
      </c>
      <c r="H105" s="32" t="e">
        <f t="shared" si="6"/>
        <v>#DIV/0!</v>
      </c>
      <c r="I105" s="29" t="e">
        <f t="shared" si="7"/>
        <v>#DIV/0!</v>
      </c>
    </row>
    <row r="106" spans="1:9" ht="15.75" thickBot="1" x14ac:dyDescent="0.3">
      <c r="A106" s="27" t="str">
        <f>'Fiscal Equity ELEMENTARY'!A106</f>
        <v/>
      </c>
      <c r="B106" s="64"/>
      <c r="C106" s="60">
        <f>'Fiscal Equity ELEMENTARY'!C106</f>
        <v>0</v>
      </c>
      <c r="D106" s="28" t="e">
        <f t="shared" si="4"/>
        <v>#DIV/0!</v>
      </c>
      <c r="E106" s="64"/>
      <c r="F106" s="60">
        <f>'Fiscal Equity ELEMENTARY'!F106</f>
        <v>0</v>
      </c>
      <c r="G106" s="28" t="e">
        <f t="shared" si="5"/>
        <v>#DIV/0!</v>
      </c>
      <c r="H106" s="32" t="e">
        <f t="shared" si="6"/>
        <v>#DIV/0!</v>
      </c>
      <c r="I106" s="29" t="e">
        <f t="shared" si="7"/>
        <v>#DIV/0!</v>
      </c>
    </row>
    <row r="107" spans="1:9" ht="15.75" thickBot="1" x14ac:dyDescent="0.3">
      <c r="A107" s="27" t="str">
        <f>'Fiscal Equity ELEMENTARY'!A107</f>
        <v/>
      </c>
      <c r="B107" s="64"/>
      <c r="C107" s="60">
        <f>'Fiscal Equity ELEMENTARY'!C107</f>
        <v>0</v>
      </c>
      <c r="D107" s="28" t="e">
        <f t="shared" si="4"/>
        <v>#DIV/0!</v>
      </c>
      <c r="E107" s="64"/>
      <c r="F107" s="60">
        <f>'Fiscal Equity ELEMENTARY'!F107</f>
        <v>0</v>
      </c>
      <c r="G107" s="28" t="e">
        <f t="shared" si="5"/>
        <v>#DIV/0!</v>
      </c>
      <c r="H107" s="32" t="e">
        <f t="shared" si="6"/>
        <v>#DIV/0!</v>
      </c>
      <c r="I107" s="29" t="e">
        <f t="shared" si="7"/>
        <v>#DIV/0!</v>
      </c>
    </row>
    <row r="108" spans="1:9" ht="15.75" thickBot="1" x14ac:dyDescent="0.3">
      <c r="A108" s="27" t="str">
        <f>'Fiscal Equity ELEMENTARY'!A108</f>
        <v/>
      </c>
      <c r="B108" s="64"/>
      <c r="C108" s="60">
        <f>'Fiscal Equity ELEMENTARY'!C108</f>
        <v>0</v>
      </c>
      <c r="D108" s="28" t="e">
        <f t="shared" si="4"/>
        <v>#DIV/0!</v>
      </c>
      <c r="E108" s="64"/>
      <c r="F108" s="60">
        <f>'Fiscal Equity ELEMENTARY'!F108</f>
        <v>0</v>
      </c>
      <c r="G108" s="28" t="e">
        <f t="shared" si="5"/>
        <v>#DIV/0!</v>
      </c>
      <c r="H108" s="32" t="e">
        <f t="shared" si="6"/>
        <v>#DIV/0!</v>
      </c>
      <c r="I108" s="29" t="e">
        <f t="shared" si="7"/>
        <v>#DIV/0!</v>
      </c>
    </row>
    <row r="109" spans="1:9" ht="15.75" thickBot="1" x14ac:dyDescent="0.3">
      <c r="A109" s="27" t="str">
        <f>'Fiscal Equity ELEMENTARY'!A109</f>
        <v/>
      </c>
      <c r="B109" s="64"/>
      <c r="C109" s="60">
        <f>'Fiscal Equity ELEMENTARY'!C109</f>
        <v>0</v>
      </c>
      <c r="D109" s="28" t="e">
        <f t="shared" si="4"/>
        <v>#DIV/0!</v>
      </c>
      <c r="E109" s="64"/>
      <c r="F109" s="60">
        <f>'Fiscal Equity ELEMENTARY'!F109</f>
        <v>0</v>
      </c>
      <c r="G109" s="28" t="e">
        <f t="shared" si="5"/>
        <v>#DIV/0!</v>
      </c>
      <c r="H109" s="32" t="e">
        <f t="shared" si="6"/>
        <v>#DIV/0!</v>
      </c>
      <c r="I109" s="29" t="e">
        <f t="shared" si="7"/>
        <v>#DIV/0!</v>
      </c>
    </row>
    <row r="110" spans="1:9" ht="15.75" thickBot="1" x14ac:dyDescent="0.3">
      <c r="A110" s="27" t="str">
        <f>'Fiscal Equity ELEMENTARY'!A110</f>
        <v/>
      </c>
      <c r="B110" s="64"/>
      <c r="C110" s="60">
        <f>'Fiscal Equity ELEMENTARY'!C110</f>
        <v>0</v>
      </c>
      <c r="D110" s="28" t="e">
        <f t="shared" si="4"/>
        <v>#DIV/0!</v>
      </c>
      <c r="E110" s="64"/>
      <c r="F110" s="60">
        <f>'Fiscal Equity ELEMENTARY'!F110</f>
        <v>0</v>
      </c>
      <c r="G110" s="28" t="e">
        <f t="shared" si="5"/>
        <v>#DIV/0!</v>
      </c>
      <c r="H110" s="32" t="e">
        <f t="shared" si="6"/>
        <v>#DIV/0!</v>
      </c>
      <c r="I110" s="29" t="e">
        <f t="shared" si="7"/>
        <v>#DIV/0!</v>
      </c>
    </row>
    <row r="111" spans="1:9" ht="15.75" thickBot="1" x14ac:dyDescent="0.3">
      <c r="A111" s="27" t="str">
        <f>'Fiscal Equity ELEMENTARY'!A111</f>
        <v/>
      </c>
      <c r="B111" s="64"/>
      <c r="C111" s="60">
        <f>'Fiscal Equity ELEMENTARY'!C111</f>
        <v>0</v>
      </c>
      <c r="D111" s="28" t="e">
        <f t="shared" si="4"/>
        <v>#DIV/0!</v>
      </c>
      <c r="E111" s="64"/>
      <c r="F111" s="60">
        <f>'Fiscal Equity ELEMENTARY'!F111</f>
        <v>0</v>
      </c>
      <c r="G111" s="28" t="e">
        <f t="shared" si="5"/>
        <v>#DIV/0!</v>
      </c>
      <c r="H111" s="32" t="e">
        <f t="shared" si="6"/>
        <v>#DIV/0!</v>
      </c>
      <c r="I111" s="29" t="e">
        <f t="shared" si="7"/>
        <v>#DIV/0!</v>
      </c>
    </row>
    <row r="112" spans="1:9" ht="15.75" thickBot="1" x14ac:dyDescent="0.3">
      <c r="A112" s="27" t="str">
        <f>'Fiscal Equity ELEMENTARY'!A112</f>
        <v/>
      </c>
      <c r="B112" s="64"/>
      <c r="C112" s="60">
        <f>'Fiscal Equity ELEMENTARY'!C112</f>
        <v>0</v>
      </c>
      <c r="D112" s="28" t="e">
        <f t="shared" si="4"/>
        <v>#DIV/0!</v>
      </c>
      <c r="E112" s="64"/>
      <c r="F112" s="60">
        <f>'Fiscal Equity ELEMENTARY'!F112</f>
        <v>0</v>
      </c>
      <c r="G112" s="28" t="e">
        <f t="shared" si="5"/>
        <v>#DIV/0!</v>
      </c>
      <c r="H112" s="32" t="e">
        <f t="shared" si="6"/>
        <v>#DIV/0!</v>
      </c>
      <c r="I112" s="29" t="e">
        <f t="shared" si="7"/>
        <v>#DIV/0!</v>
      </c>
    </row>
    <row r="113" spans="1:9" ht="15.75" thickBot="1" x14ac:dyDescent="0.3">
      <c r="A113" s="27" t="str">
        <f>'Fiscal Equity ELEMENTARY'!A113</f>
        <v/>
      </c>
      <c r="B113" s="64"/>
      <c r="C113" s="60">
        <f>'Fiscal Equity ELEMENTARY'!C113</f>
        <v>0</v>
      </c>
      <c r="D113" s="28" t="e">
        <f t="shared" si="4"/>
        <v>#DIV/0!</v>
      </c>
      <c r="E113" s="64"/>
      <c r="F113" s="60">
        <f>'Fiscal Equity ELEMENTARY'!F113</f>
        <v>0</v>
      </c>
      <c r="G113" s="28" t="e">
        <f t="shared" si="5"/>
        <v>#DIV/0!</v>
      </c>
      <c r="H113" s="32" t="e">
        <f t="shared" si="6"/>
        <v>#DIV/0!</v>
      </c>
      <c r="I113" s="29" t="e">
        <f t="shared" si="7"/>
        <v>#DIV/0!</v>
      </c>
    </row>
    <row r="114" spans="1:9" ht="15.75" thickBot="1" x14ac:dyDescent="0.3">
      <c r="A114" s="27" t="str">
        <f>'Fiscal Equity ELEMENTARY'!A114</f>
        <v/>
      </c>
      <c r="B114" s="64"/>
      <c r="C114" s="60">
        <f>'Fiscal Equity ELEMENTARY'!C114</f>
        <v>0</v>
      </c>
      <c r="D114" s="28" t="e">
        <f t="shared" si="4"/>
        <v>#DIV/0!</v>
      </c>
      <c r="E114" s="64"/>
      <c r="F114" s="60">
        <f>'Fiscal Equity ELEMENTARY'!F114</f>
        <v>0</v>
      </c>
      <c r="G114" s="28" t="e">
        <f t="shared" si="5"/>
        <v>#DIV/0!</v>
      </c>
      <c r="H114" s="32" t="e">
        <f t="shared" si="6"/>
        <v>#DIV/0!</v>
      </c>
      <c r="I114" s="29" t="e">
        <f t="shared" si="7"/>
        <v>#DIV/0!</v>
      </c>
    </row>
    <row r="115" spans="1:9" ht="15.75" thickBot="1" x14ac:dyDescent="0.3">
      <c r="A115" s="27" t="str">
        <f>'Fiscal Equity ELEMENTARY'!A115</f>
        <v/>
      </c>
      <c r="B115" s="64"/>
      <c r="C115" s="60">
        <f>'Fiscal Equity ELEMENTARY'!C115</f>
        <v>0</v>
      </c>
      <c r="D115" s="28" t="e">
        <f t="shared" si="4"/>
        <v>#DIV/0!</v>
      </c>
      <c r="E115" s="64"/>
      <c r="F115" s="60">
        <f>'Fiscal Equity ELEMENTARY'!F115</f>
        <v>0</v>
      </c>
      <c r="G115" s="28" t="e">
        <f t="shared" si="5"/>
        <v>#DIV/0!</v>
      </c>
      <c r="H115" s="32" t="e">
        <f t="shared" si="6"/>
        <v>#DIV/0!</v>
      </c>
      <c r="I115" s="29" t="e">
        <f t="shared" si="7"/>
        <v>#DIV/0!</v>
      </c>
    </row>
    <row r="116" spans="1:9" ht="15.75" thickBot="1" x14ac:dyDescent="0.3">
      <c r="A116" s="27" t="str">
        <f>'Fiscal Equity ELEMENTARY'!A116</f>
        <v/>
      </c>
      <c r="B116" s="64"/>
      <c r="C116" s="60">
        <f>'Fiscal Equity ELEMENTARY'!C116</f>
        <v>0</v>
      </c>
      <c r="D116" s="28" t="e">
        <f t="shared" si="4"/>
        <v>#DIV/0!</v>
      </c>
      <c r="E116" s="64"/>
      <c r="F116" s="60">
        <f>'Fiscal Equity ELEMENTARY'!F116</f>
        <v>0</v>
      </c>
      <c r="G116" s="28" t="e">
        <f t="shared" si="5"/>
        <v>#DIV/0!</v>
      </c>
      <c r="H116" s="32" t="e">
        <f t="shared" si="6"/>
        <v>#DIV/0!</v>
      </c>
      <c r="I116" s="29" t="e">
        <f t="shared" si="7"/>
        <v>#DIV/0!</v>
      </c>
    </row>
    <row r="117" spans="1:9" ht="15.75" thickBot="1" x14ac:dyDescent="0.3">
      <c r="A117" s="27" t="str">
        <f>'Fiscal Equity ELEMENTARY'!A117</f>
        <v/>
      </c>
      <c r="B117" s="64"/>
      <c r="C117" s="60">
        <f>'Fiscal Equity ELEMENTARY'!C117</f>
        <v>0</v>
      </c>
      <c r="D117" s="28" t="e">
        <f t="shared" si="4"/>
        <v>#DIV/0!</v>
      </c>
      <c r="E117" s="64"/>
      <c r="F117" s="60">
        <f>'Fiscal Equity ELEMENTARY'!F117</f>
        <v>0</v>
      </c>
      <c r="G117" s="28" t="e">
        <f t="shared" si="5"/>
        <v>#DIV/0!</v>
      </c>
      <c r="H117" s="32" t="e">
        <f t="shared" si="6"/>
        <v>#DIV/0!</v>
      </c>
      <c r="I117" s="29" t="e">
        <f t="shared" si="7"/>
        <v>#DIV/0!</v>
      </c>
    </row>
    <row r="118" spans="1:9" ht="15.75" thickBot="1" x14ac:dyDescent="0.3">
      <c r="A118" s="27" t="str">
        <f>'Fiscal Equity ELEMENTARY'!A118</f>
        <v/>
      </c>
      <c r="B118" s="64"/>
      <c r="C118" s="60">
        <f>'Fiscal Equity ELEMENTARY'!C118</f>
        <v>0</v>
      </c>
      <c r="D118" s="28" t="e">
        <f t="shared" si="4"/>
        <v>#DIV/0!</v>
      </c>
      <c r="E118" s="64"/>
      <c r="F118" s="60">
        <f>'Fiscal Equity ELEMENTARY'!F118</f>
        <v>0</v>
      </c>
      <c r="G118" s="28" t="e">
        <f t="shared" si="5"/>
        <v>#DIV/0!</v>
      </c>
      <c r="H118" s="32" t="e">
        <f t="shared" si="6"/>
        <v>#DIV/0!</v>
      </c>
      <c r="I118" s="29" t="e">
        <f t="shared" si="7"/>
        <v>#DIV/0!</v>
      </c>
    </row>
    <row r="119" spans="1:9" ht="15.75" thickBot="1" x14ac:dyDescent="0.3">
      <c r="A119" s="27" t="str">
        <f>'Fiscal Equity ELEMENTARY'!A119</f>
        <v/>
      </c>
      <c r="B119" s="64"/>
      <c r="C119" s="60">
        <f>'Fiscal Equity ELEMENTARY'!C119</f>
        <v>0</v>
      </c>
      <c r="D119" s="28" t="e">
        <f t="shared" si="4"/>
        <v>#DIV/0!</v>
      </c>
      <c r="E119" s="64"/>
      <c r="F119" s="60">
        <f>'Fiscal Equity ELEMENTARY'!F119</f>
        <v>0</v>
      </c>
      <c r="G119" s="28" t="e">
        <f t="shared" si="5"/>
        <v>#DIV/0!</v>
      </c>
      <c r="H119" s="32" t="e">
        <f t="shared" si="6"/>
        <v>#DIV/0!</v>
      </c>
      <c r="I119" s="29" t="e">
        <f t="shared" si="7"/>
        <v>#DIV/0!</v>
      </c>
    </row>
    <row r="120" spans="1:9" ht="15.75" thickBot="1" x14ac:dyDescent="0.3">
      <c r="A120" s="27" t="str">
        <f>'Fiscal Equity ELEMENTARY'!A120</f>
        <v/>
      </c>
      <c r="B120" s="64"/>
      <c r="C120" s="60">
        <f>'Fiscal Equity ELEMENTARY'!C120</f>
        <v>0</v>
      </c>
      <c r="D120" s="28" t="e">
        <f t="shared" si="4"/>
        <v>#DIV/0!</v>
      </c>
      <c r="E120" s="64"/>
      <c r="F120" s="60">
        <f>'Fiscal Equity ELEMENTARY'!F120</f>
        <v>0</v>
      </c>
      <c r="G120" s="28" t="e">
        <f t="shared" si="5"/>
        <v>#DIV/0!</v>
      </c>
      <c r="H120" s="32" t="e">
        <f t="shared" si="6"/>
        <v>#DIV/0!</v>
      </c>
      <c r="I120" s="29" t="e">
        <f t="shared" si="7"/>
        <v>#DIV/0!</v>
      </c>
    </row>
    <row r="121" spans="1:9" ht="15.75" thickBot="1" x14ac:dyDescent="0.3">
      <c r="A121" s="27" t="str">
        <f>'Fiscal Equity ELEMENTARY'!A121</f>
        <v/>
      </c>
      <c r="B121" s="64"/>
      <c r="C121" s="60">
        <f>'Fiscal Equity ELEMENTARY'!C121</f>
        <v>0</v>
      </c>
      <c r="D121" s="28" t="e">
        <f t="shared" si="4"/>
        <v>#DIV/0!</v>
      </c>
      <c r="E121" s="64"/>
      <c r="F121" s="60">
        <f>'Fiscal Equity ELEMENTARY'!F121</f>
        <v>0</v>
      </c>
      <c r="G121" s="28" t="e">
        <f t="shared" si="5"/>
        <v>#DIV/0!</v>
      </c>
      <c r="H121" s="32" t="e">
        <f t="shared" si="6"/>
        <v>#DIV/0!</v>
      </c>
      <c r="I121" s="29" t="e">
        <f t="shared" si="7"/>
        <v>#DIV/0!</v>
      </c>
    </row>
    <row r="122" spans="1:9" ht="15.75" thickBot="1" x14ac:dyDescent="0.3">
      <c r="A122" s="27" t="str">
        <f>'Fiscal Equity ELEMENTARY'!A122</f>
        <v/>
      </c>
      <c r="B122" s="64"/>
      <c r="C122" s="60">
        <f>'Fiscal Equity ELEMENTARY'!C122</f>
        <v>0</v>
      </c>
      <c r="D122" s="28" t="e">
        <f t="shared" si="4"/>
        <v>#DIV/0!</v>
      </c>
      <c r="E122" s="64"/>
      <c r="F122" s="60">
        <f>'Fiscal Equity ELEMENTARY'!F122</f>
        <v>0</v>
      </c>
      <c r="G122" s="28" t="e">
        <f t="shared" si="5"/>
        <v>#DIV/0!</v>
      </c>
      <c r="H122" s="32" t="e">
        <f t="shared" si="6"/>
        <v>#DIV/0!</v>
      </c>
      <c r="I122" s="29" t="e">
        <f t="shared" si="7"/>
        <v>#DIV/0!</v>
      </c>
    </row>
    <row r="123" spans="1:9" ht="15.75" thickBot="1" x14ac:dyDescent="0.3">
      <c r="A123" s="27" t="str">
        <f>'Fiscal Equity ELEMENTARY'!A123</f>
        <v/>
      </c>
      <c r="B123" s="64"/>
      <c r="C123" s="60">
        <f>'Fiscal Equity ELEMENTARY'!C123</f>
        <v>0</v>
      </c>
      <c r="D123" s="28" t="e">
        <f t="shared" si="4"/>
        <v>#DIV/0!</v>
      </c>
      <c r="E123" s="64"/>
      <c r="F123" s="60">
        <f>'Fiscal Equity ELEMENTARY'!F123</f>
        <v>0</v>
      </c>
      <c r="G123" s="28" t="e">
        <f t="shared" si="5"/>
        <v>#DIV/0!</v>
      </c>
      <c r="H123" s="32" t="e">
        <f t="shared" si="6"/>
        <v>#DIV/0!</v>
      </c>
      <c r="I123" s="29" t="e">
        <f t="shared" si="7"/>
        <v>#DIV/0!</v>
      </c>
    </row>
    <row r="124" spans="1:9" ht="15.75" thickBot="1" x14ac:dyDescent="0.3">
      <c r="A124" s="27" t="str">
        <f>'Fiscal Equity ELEMENTARY'!A124</f>
        <v/>
      </c>
      <c r="B124" s="64"/>
      <c r="C124" s="60">
        <f>'Fiscal Equity ELEMENTARY'!C124</f>
        <v>0</v>
      </c>
      <c r="D124" s="28" t="e">
        <f t="shared" si="4"/>
        <v>#DIV/0!</v>
      </c>
      <c r="E124" s="64"/>
      <c r="F124" s="60">
        <f>'Fiscal Equity ELEMENTARY'!F124</f>
        <v>0</v>
      </c>
      <c r="G124" s="28" t="e">
        <f t="shared" si="5"/>
        <v>#DIV/0!</v>
      </c>
      <c r="H124" s="32" t="e">
        <f t="shared" si="6"/>
        <v>#DIV/0!</v>
      </c>
      <c r="I124" s="29" t="e">
        <f t="shared" si="7"/>
        <v>#DIV/0!</v>
      </c>
    </row>
    <row r="125" spans="1:9" ht="15.75" thickBot="1" x14ac:dyDescent="0.3">
      <c r="A125" s="27" t="str">
        <f>'Fiscal Equity ELEMENTARY'!A125</f>
        <v/>
      </c>
      <c r="B125" s="64"/>
      <c r="C125" s="60">
        <f>'Fiscal Equity ELEMENTARY'!C125</f>
        <v>0</v>
      </c>
      <c r="D125" s="28" t="e">
        <f t="shared" si="4"/>
        <v>#DIV/0!</v>
      </c>
      <c r="E125" s="64"/>
      <c r="F125" s="60">
        <f>'Fiscal Equity ELEMENTARY'!F125</f>
        <v>0</v>
      </c>
      <c r="G125" s="28" t="e">
        <f t="shared" si="5"/>
        <v>#DIV/0!</v>
      </c>
      <c r="H125" s="32" t="e">
        <f t="shared" si="6"/>
        <v>#DIV/0!</v>
      </c>
      <c r="I125" s="29" t="e">
        <f t="shared" si="7"/>
        <v>#DIV/0!</v>
      </c>
    </row>
    <row r="126" spans="1:9" ht="15.75" thickBot="1" x14ac:dyDescent="0.3">
      <c r="A126" s="27" t="str">
        <f>'Fiscal Equity ELEMENTARY'!A126</f>
        <v/>
      </c>
      <c r="B126" s="64"/>
      <c r="C126" s="60">
        <f>'Fiscal Equity ELEMENTARY'!C126</f>
        <v>0</v>
      </c>
      <c r="D126" s="28" t="e">
        <f t="shared" si="4"/>
        <v>#DIV/0!</v>
      </c>
      <c r="E126" s="64"/>
      <c r="F126" s="60">
        <f>'Fiscal Equity ELEMENTARY'!F126</f>
        <v>0</v>
      </c>
      <c r="G126" s="28" t="e">
        <f t="shared" si="5"/>
        <v>#DIV/0!</v>
      </c>
      <c r="H126" s="32" t="e">
        <f t="shared" si="6"/>
        <v>#DIV/0!</v>
      </c>
      <c r="I126" s="29" t="e">
        <f t="shared" si="7"/>
        <v>#DIV/0!</v>
      </c>
    </row>
    <row r="127" spans="1:9" ht="15.75" thickBot="1" x14ac:dyDescent="0.3">
      <c r="A127" s="27" t="str">
        <f>'Fiscal Equity ELEMENTARY'!A127</f>
        <v/>
      </c>
      <c r="B127" s="64"/>
      <c r="C127" s="60">
        <f>'Fiscal Equity ELEMENTARY'!C127</f>
        <v>0</v>
      </c>
      <c r="D127" s="28" t="e">
        <f t="shared" si="4"/>
        <v>#DIV/0!</v>
      </c>
      <c r="E127" s="64"/>
      <c r="F127" s="60">
        <f>'Fiscal Equity ELEMENTARY'!F127</f>
        <v>0</v>
      </c>
      <c r="G127" s="28" t="e">
        <f t="shared" si="5"/>
        <v>#DIV/0!</v>
      </c>
      <c r="H127" s="32" t="e">
        <f t="shared" si="6"/>
        <v>#DIV/0!</v>
      </c>
      <c r="I127" s="29" t="e">
        <f t="shared" si="7"/>
        <v>#DIV/0!</v>
      </c>
    </row>
    <row r="128" spans="1:9" ht="15.75" thickBot="1" x14ac:dyDescent="0.3">
      <c r="A128" s="27" t="str">
        <f>'Fiscal Equity ELEMENTARY'!A128</f>
        <v/>
      </c>
      <c r="B128" s="64"/>
      <c r="C128" s="60">
        <f>'Fiscal Equity ELEMENTARY'!C128</f>
        <v>0</v>
      </c>
      <c r="D128" s="28" t="e">
        <f t="shared" si="4"/>
        <v>#DIV/0!</v>
      </c>
      <c r="E128" s="64"/>
      <c r="F128" s="60">
        <f>'Fiscal Equity ELEMENTARY'!F128</f>
        <v>0</v>
      </c>
      <c r="G128" s="28" t="e">
        <f t="shared" si="5"/>
        <v>#DIV/0!</v>
      </c>
      <c r="H128" s="32" t="e">
        <f t="shared" si="6"/>
        <v>#DIV/0!</v>
      </c>
      <c r="I128" s="29" t="e">
        <f t="shared" si="7"/>
        <v>#DIV/0!</v>
      </c>
    </row>
    <row r="129" spans="1:9" ht="15.75" thickBot="1" x14ac:dyDescent="0.3">
      <c r="A129" s="27" t="str">
        <f>'Fiscal Equity ELEMENTARY'!A129</f>
        <v/>
      </c>
      <c r="B129" s="64"/>
      <c r="C129" s="60">
        <f>'Fiscal Equity ELEMENTARY'!C129</f>
        <v>0</v>
      </c>
      <c r="D129" s="28" t="e">
        <f t="shared" si="4"/>
        <v>#DIV/0!</v>
      </c>
      <c r="E129" s="64"/>
      <c r="F129" s="60">
        <f>'Fiscal Equity ELEMENTARY'!F129</f>
        <v>0</v>
      </c>
      <c r="G129" s="28" t="e">
        <f t="shared" si="5"/>
        <v>#DIV/0!</v>
      </c>
      <c r="H129" s="32" t="e">
        <f t="shared" si="6"/>
        <v>#DIV/0!</v>
      </c>
      <c r="I129" s="29" t="e">
        <f t="shared" si="7"/>
        <v>#DIV/0!</v>
      </c>
    </row>
    <row r="130" spans="1:9" ht="15.75" thickBot="1" x14ac:dyDescent="0.3">
      <c r="A130" s="27" t="str">
        <f>'Fiscal Equity ELEMENTARY'!A130</f>
        <v/>
      </c>
      <c r="B130" s="64"/>
      <c r="C130" s="60">
        <f>'Fiscal Equity ELEMENTARY'!C130</f>
        <v>0</v>
      </c>
      <c r="D130" s="28" t="e">
        <f t="shared" si="4"/>
        <v>#DIV/0!</v>
      </c>
      <c r="E130" s="64"/>
      <c r="F130" s="60">
        <f>'Fiscal Equity ELEMENTARY'!F130</f>
        <v>0</v>
      </c>
      <c r="G130" s="28" t="e">
        <f t="shared" si="5"/>
        <v>#DIV/0!</v>
      </c>
      <c r="H130" s="32" t="e">
        <f t="shared" si="6"/>
        <v>#DIV/0!</v>
      </c>
      <c r="I130" s="29" t="e">
        <f t="shared" si="7"/>
        <v>#DIV/0!</v>
      </c>
    </row>
    <row r="131" spans="1:9" ht="15.75" thickBot="1" x14ac:dyDescent="0.3">
      <c r="A131" s="27" t="str">
        <f>'Fiscal Equity ELEMENTARY'!A131</f>
        <v/>
      </c>
      <c r="B131" s="64"/>
      <c r="C131" s="60">
        <f>'Fiscal Equity ELEMENTARY'!C131</f>
        <v>0</v>
      </c>
      <c r="D131" s="28" t="e">
        <f t="shared" si="4"/>
        <v>#DIV/0!</v>
      </c>
      <c r="E131" s="64"/>
      <c r="F131" s="60">
        <f>'Fiscal Equity ELEMENTARY'!F131</f>
        <v>0</v>
      </c>
      <c r="G131" s="28" t="e">
        <f t="shared" si="5"/>
        <v>#DIV/0!</v>
      </c>
      <c r="H131" s="32" t="e">
        <f t="shared" si="6"/>
        <v>#DIV/0!</v>
      </c>
      <c r="I131" s="29" t="e">
        <f t="shared" si="7"/>
        <v>#DIV/0!</v>
      </c>
    </row>
    <row r="132" spans="1:9" ht="15.75" thickBot="1" x14ac:dyDescent="0.3">
      <c r="A132" s="27" t="str">
        <f>'Fiscal Equity ELEMENTARY'!A132</f>
        <v/>
      </c>
      <c r="B132" s="64"/>
      <c r="C132" s="60">
        <f>'Fiscal Equity ELEMENTARY'!C132</f>
        <v>0</v>
      </c>
      <c r="D132" s="28" t="e">
        <f t="shared" si="4"/>
        <v>#DIV/0!</v>
      </c>
      <c r="E132" s="64"/>
      <c r="F132" s="60">
        <f>'Fiscal Equity ELEMENTARY'!F132</f>
        <v>0</v>
      </c>
      <c r="G132" s="28" t="e">
        <f t="shared" si="5"/>
        <v>#DIV/0!</v>
      </c>
      <c r="H132" s="32" t="e">
        <f t="shared" si="6"/>
        <v>#DIV/0!</v>
      </c>
      <c r="I132" s="29" t="e">
        <f t="shared" si="7"/>
        <v>#DIV/0!</v>
      </c>
    </row>
    <row r="133" spans="1:9" ht="15.75" thickBot="1" x14ac:dyDescent="0.3">
      <c r="A133" s="27" t="str">
        <f>'Fiscal Equity ELEMENTARY'!A133</f>
        <v/>
      </c>
      <c r="B133" s="64"/>
      <c r="C133" s="60">
        <f>'Fiscal Equity ELEMENTARY'!C133</f>
        <v>0</v>
      </c>
      <c r="D133" s="28" t="e">
        <f t="shared" si="4"/>
        <v>#DIV/0!</v>
      </c>
      <c r="E133" s="64"/>
      <c r="F133" s="60">
        <f>'Fiscal Equity ELEMENTARY'!F133</f>
        <v>0</v>
      </c>
      <c r="G133" s="28" t="e">
        <f t="shared" si="5"/>
        <v>#DIV/0!</v>
      </c>
      <c r="H133" s="32" t="e">
        <f t="shared" si="6"/>
        <v>#DIV/0!</v>
      </c>
      <c r="I133" s="29" t="e">
        <f t="shared" si="7"/>
        <v>#DIV/0!</v>
      </c>
    </row>
    <row r="134" spans="1:9" ht="15.75" thickBot="1" x14ac:dyDescent="0.3">
      <c r="A134" s="27" t="str">
        <f>'Fiscal Equity ELEMENTARY'!A134</f>
        <v/>
      </c>
      <c r="B134" s="64"/>
      <c r="C134" s="60">
        <f>'Fiscal Equity ELEMENTARY'!C134</f>
        <v>0</v>
      </c>
      <c r="D134" s="28" t="e">
        <f t="shared" si="4"/>
        <v>#DIV/0!</v>
      </c>
      <c r="E134" s="64"/>
      <c r="F134" s="60">
        <f>'Fiscal Equity ELEMENTARY'!F134</f>
        <v>0</v>
      </c>
      <c r="G134" s="28" t="e">
        <f t="shared" si="5"/>
        <v>#DIV/0!</v>
      </c>
      <c r="H134" s="32" t="e">
        <f t="shared" si="6"/>
        <v>#DIV/0!</v>
      </c>
      <c r="I134" s="29" t="e">
        <f t="shared" si="7"/>
        <v>#DIV/0!</v>
      </c>
    </row>
    <row r="135" spans="1:9" ht="15.75" thickBot="1" x14ac:dyDescent="0.3">
      <c r="A135" s="27" t="str">
        <f>'Fiscal Equity ELEMENTARY'!A135</f>
        <v/>
      </c>
      <c r="B135" s="64"/>
      <c r="C135" s="60">
        <f>'Fiscal Equity ELEMENTARY'!C135</f>
        <v>0</v>
      </c>
      <c r="D135" s="28" t="e">
        <f t="shared" si="4"/>
        <v>#DIV/0!</v>
      </c>
      <c r="E135" s="64"/>
      <c r="F135" s="60">
        <f>'Fiscal Equity ELEMENTARY'!F135</f>
        <v>0</v>
      </c>
      <c r="G135" s="28" t="e">
        <f t="shared" si="5"/>
        <v>#DIV/0!</v>
      </c>
      <c r="H135" s="32" t="e">
        <f t="shared" si="6"/>
        <v>#DIV/0!</v>
      </c>
      <c r="I135" s="29" t="e">
        <f t="shared" si="7"/>
        <v>#DIV/0!</v>
      </c>
    </row>
    <row r="136" spans="1:9" ht="15.75" thickBot="1" x14ac:dyDescent="0.3">
      <c r="A136" s="27" t="str">
        <f>'Fiscal Equity ELEMENTARY'!A136</f>
        <v/>
      </c>
      <c r="B136" s="64"/>
      <c r="C136" s="60">
        <f>'Fiscal Equity ELEMENTARY'!C136</f>
        <v>0</v>
      </c>
      <c r="D136" s="28" t="e">
        <f t="shared" si="4"/>
        <v>#DIV/0!</v>
      </c>
      <c r="E136" s="64"/>
      <c r="F136" s="60">
        <f>'Fiscal Equity ELEMENTARY'!F136</f>
        <v>0</v>
      </c>
      <c r="G136" s="28" t="e">
        <f t="shared" si="5"/>
        <v>#DIV/0!</v>
      </c>
      <c r="H136" s="32" t="e">
        <f t="shared" si="6"/>
        <v>#DIV/0!</v>
      </c>
      <c r="I136" s="29" t="e">
        <f t="shared" si="7"/>
        <v>#DIV/0!</v>
      </c>
    </row>
    <row r="137" spans="1:9" ht="15.75" thickBot="1" x14ac:dyDescent="0.3">
      <c r="A137" s="27" t="str">
        <f>'Fiscal Equity ELEMENTARY'!A137</f>
        <v/>
      </c>
      <c r="B137" s="64"/>
      <c r="C137" s="60">
        <f>'Fiscal Equity ELEMENTARY'!C137</f>
        <v>0</v>
      </c>
      <c r="D137" s="28" t="e">
        <f t="shared" ref="D137:D200" si="8">B137/C137</f>
        <v>#DIV/0!</v>
      </c>
      <c r="E137" s="64"/>
      <c r="F137" s="60">
        <f>'Fiscal Equity ELEMENTARY'!F137</f>
        <v>0</v>
      </c>
      <c r="G137" s="28" t="e">
        <f t="shared" ref="G137:G200" si="9">E137/F137</f>
        <v>#DIV/0!</v>
      </c>
      <c r="H137" s="32" t="e">
        <f t="shared" ref="H137:H200" si="10">IF(G137&gt;D137,G137-D137,0)</f>
        <v>#DIV/0!</v>
      </c>
      <c r="I137" s="29" t="e">
        <f t="shared" ref="I137:I200" si="11">IF(H137&lt;0.01,"Yes","No")</f>
        <v>#DIV/0!</v>
      </c>
    </row>
    <row r="138" spans="1:9" ht="15.75" thickBot="1" x14ac:dyDescent="0.3">
      <c r="A138" s="27" t="str">
        <f>'Fiscal Equity ELEMENTARY'!A138</f>
        <v/>
      </c>
      <c r="B138" s="64"/>
      <c r="C138" s="60">
        <f>'Fiscal Equity ELEMENTARY'!C138</f>
        <v>0</v>
      </c>
      <c r="D138" s="28" t="e">
        <f t="shared" si="8"/>
        <v>#DIV/0!</v>
      </c>
      <c r="E138" s="64"/>
      <c r="F138" s="60">
        <f>'Fiscal Equity ELEMENTARY'!F138</f>
        <v>0</v>
      </c>
      <c r="G138" s="28" t="e">
        <f t="shared" si="9"/>
        <v>#DIV/0!</v>
      </c>
      <c r="H138" s="32" t="e">
        <f t="shared" si="10"/>
        <v>#DIV/0!</v>
      </c>
      <c r="I138" s="29" t="e">
        <f t="shared" si="11"/>
        <v>#DIV/0!</v>
      </c>
    </row>
    <row r="139" spans="1:9" ht="15.75" thickBot="1" x14ac:dyDescent="0.3">
      <c r="A139" s="27" t="str">
        <f>'Fiscal Equity ELEMENTARY'!A139</f>
        <v/>
      </c>
      <c r="B139" s="64"/>
      <c r="C139" s="60">
        <f>'Fiscal Equity ELEMENTARY'!C139</f>
        <v>0</v>
      </c>
      <c r="D139" s="28" t="e">
        <f t="shared" si="8"/>
        <v>#DIV/0!</v>
      </c>
      <c r="E139" s="64"/>
      <c r="F139" s="60">
        <f>'Fiscal Equity ELEMENTARY'!F139</f>
        <v>0</v>
      </c>
      <c r="G139" s="28" t="e">
        <f t="shared" si="9"/>
        <v>#DIV/0!</v>
      </c>
      <c r="H139" s="32" t="e">
        <f t="shared" si="10"/>
        <v>#DIV/0!</v>
      </c>
      <c r="I139" s="29" t="e">
        <f t="shared" si="11"/>
        <v>#DIV/0!</v>
      </c>
    </row>
    <row r="140" spans="1:9" ht="15.75" thickBot="1" x14ac:dyDescent="0.3">
      <c r="A140" s="27" t="str">
        <f>'Fiscal Equity ELEMENTARY'!A140</f>
        <v/>
      </c>
      <c r="B140" s="64"/>
      <c r="C140" s="60">
        <f>'Fiscal Equity ELEMENTARY'!C140</f>
        <v>0</v>
      </c>
      <c r="D140" s="28" t="e">
        <f t="shared" si="8"/>
        <v>#DIV/0!</v>
      </c>
      <c r="E140" s="64"/>
      <c r="F140" s="60">
        <f>'Fiscal Equity ELEMENTARY'!F140</f>
        <v>0</v>
      </c>
      <c r="G140" s="28" t="e">
        <f t="shared" si="9"/>
        <v>#DIV/0!</v>
      </c>
      <c r="H140" s="32" t="e">
        <f t="shared" si="10"/>
        <v>#DIV/0!</v>
      </c>
      <c r="I140" s="29" t="e">
        <f t="shared" si="11"/>
        <v>#DIV/0!</v>
      </c>
    </row>
    <row r="141" spans="1:9" ht="15.75" thickBot="1" x14ac:dyDescent="0.3">
      <c r="A141" s="27" t="str">
        <f>'Fiscal Equity ELEMENTARY'!A141</f>
        <v/>
      </c>
      <c r="B141" s="64"/>
      <c r="C141" s="60">
        <f>'Fiscal Equity ELEMENTARY'!C141</f>
        <v>0</v>
      </c>
      <c r="D141" s="28" t="e">
        <f t="shared" si="8"/>
        <v>#DIV/0!</v>
      </c>
      <c r="E141" s="64"/>
      <c r="F141" s="60">
        <f>'Fiscal Equity ELEMENTARY'!F141</f>
        <v>0</v>
      </c>
      <c r="G141" s="28" t="e">
        <f t="shared" si="9"/>
        <v>#DIV/0!</v>
      </c>
      <c r="H141" s="32" t="e">
        <f t="shared" si="10"/>
        <v>#DIV/0!</v>
      </c>
      <c r="I141" s="29" t="e">
        <f t="shared" si="11"/>
        <v>#DIV/0!</v>
      </c>
    </row>
    <row r="142" spans="1:9" ht="15.75" thickBot="1" x14ac:dyDescent="0.3">
      <c r="A142" s="27" t="str">
        <f>'Fiscal Equity ELEMENTARY'!A142</f>
        <v/>
      </c>
      <c r="B142" s="64"/>
      <c r="C142" s="60">
        <f>'Fiscal Equity ELEMENTARY'!C142</f>
        <v>0</v>
      </c>
      <c r="D142" s="28" t="e">
        <f t="shared" si="8"/>
        <v>#DIV/0!</v>
      </c>
      <c r="E142" s="64"/>
      <c r="F142" s="60">
        <f>'Fiscal Equity ELEMENTARY'!F142</f>
        <v>0</v>
      </c>
      <c r="G142" s="28" t="e">
        <f t="shared" si="9"/>
        <v>#DIV/0!</v>
      </c>
      <c r="H142" s="32" t="e">
        <f t="shared" si="10"/>
        <v>#DIV/0!</v>
      </c>
      <c r="I142" s="29" t="e">
        <f t="shared" si="11"/>
        <v>#DIV/0!</v>
      </c>
    </row>
    <row r="143" spans="1:9" ht="15.75" thickBot="1" x14ac:dyDescent="0.3">
      <c r="A143" s="27" t="str">
        <f>'Fiscal Equity ELEMENTARY'!A143</f>
        <v/>
      </c>
      <c r="B143" s="64"/>
      <c r="C143" s="60">
        <f>'Fiscal Equity ELEMENTARY'!C143</f>
        <v>0</v>
      </c>
      <c r="D143" s="28" t="e">
        <f t="shared" si="8"/>
        <v>#DIV/0!</v>
      </c>
      <c r="E143" s="64"/>
      <c r="F143" s="60">
        <f>'Fiscal Equity ELEMENTARY'!F143</f>
        <v>0</v>
      </c>
      <c r="G143" s="28" t="e">
        <f t="shared" si="9"/>
        <v>#DIV/0!</v>
      </c>
      <c r="H143" s="32" t="e">
        <f t="shared" si="10"/>
        <v>#DIV/0!</v>
      </c>
      <c r="I143" s="29" t="e">
        <f t="shared" si="11"/>
        <v>#DIV/0!</v>
      </c>
    </row>
    <row r="144" spans="1:9" ht="15.75" thickBot="1" x14ac:dyDescent="0.3">
      <c r="A144" s="27" t="str">
        <f>'Fiscal Equity ELEMENTARY'!A144</f>
        <v/>
      </c>
      <c r="B144" s="64"/>
      <c r="C144" s="60">
        <f>'Fiscal Equity ELEMENTARY'!C144</f>
        <v>0</v>
      </c>
      <c r="D144" s="28" t="e">
        <f t="shared" si="8"/>
        <v>#DIV/0!</v>
      </c>
      <c r="E144" s="64"/>
      <c r="F144" s="60">
        <f>'Fiscal Equity ELEMENTARY'!F144</f>
        <v>0</v>
      </c>
      <c r="G144" s="28" t="e">
        <f t="shared" si="9"/>
        <v>#DIV/0!</v>
      </c>
      <c r="H144" s="32" t="e">
        <f t="shared" si="10"/>
        <v>#DIV/0!</v>
      </c>
      <c r="I144" s="29" t="e">
        <f t="shared" si="11"/>
        <v>#DIV/0!</v>
      </c>
    </row>
    <row r="145" spans="1:9" ht="15.75" thickBot="1" x14ac:dyDescent="0.3">
      <c r="A145" s="27" t="str">
        <f>'Fiscal Equity ELEMENTARY'!A145</f>
        <v/>
      </c>
      <c r="B145" s="64"/>
      <c r="C145" s="60">
        <f>'Fiscal Equity ELEMENTARY'!C145</f>
        <v>0</v>
      </c>
      <c r="D145" s="28" t="e">
        <f t="shared" si="8"/>
        <v>#DIV/0!</v>
      </c>
      <c r="E145" s="64"/>
      <c r="F145" s="60">
        <f>'Fiscal Equity ELEMENTARY'!F145</f>
        <v>0</v>
      </c>
      <c r="G145" s="28" t="e">
        <f t="shared" si="9"/>
        <v>#DIV/0!</v>
      </c>
      <c r="H145" s="32" t="e">
        <f t="shared" si="10"/>
        <v>#DIV/0!</v>
      </c>
      <c r="I145" s="29" t="e">
        <f t="shared" si="11"/>
        <v>#DIV/0!</v>
      </c>
    </row>
    <row r="146" spans="1:9" ht="15.75" thickBot="1" x14ac:dyDescent="0.3">
      <c r="A146" s="27" t="str">
        <f>'Fiscal Equity ELEMENTARY'!A146</f>
        <v/>
      </c>
      <c r="B146" s="64"/>
      <c r="C146" s="60">
        <f>'Fiscal Equity ELEMENTARY'!C146</f>
        <v>0</v>
      </c>
      <c r="D146" s="28" t="e">
        <f t="shared" si="8"/>
        <v>#DIV/0!</v>
      </c>
      <c r="E146" s="64"/>
      <c r="F146" s="60">
        <f>'Fiscal Equity ELEMENTARY'!F146</f>
        <v>0</v>
      </c>
      <c r="G146" s="28" t="e">
        <f t="shared" si="9"/>
        <v>#DIV/0!</v>
      </c>
      <c r="H146" s="32" t="e">
        <f t="shared" si="10"/>
        <v>#DIV/0!</v>
      </c>
      <c r="I146" s="29" t="e">
        <f t="shared" si="11"/>
        <v>#DIV/0!</v>
      </c>
    </row>
    <row r="147" spans="1:9" ht="15.75" thickBot="1" x14ac:dyDescent="0.3">
      <c r="A147" s="27" t="str">
        <f>'Fiscal Equity ELEMENTARY'!A147</f>
        <v/>
      </c>
      <c r="B147" s="64"/>
      <c r="C147" s="60">
        <f>'Fiscal Equity ELEMENTARY'!C147</f>
        <v>0</v>
      </c>
      <c r="D147" s="28" t="e">
        <f t="shared" si="8"/>
        <v>#DIV/0!</v>
      </c>
      <c r="E147" s="64"/>
      <c r="F147" s="60">
        <f>'Fiscal Equity ELEMENTARY'!F147</f>
        <v>0</v>
      </c>
      <c r="G147" s="28" t="e">
        <f t="shared" si="9"/>
        <v>#DIV/0!</v>
      </c>
      <c r="H147" s="32" t="e">
        <f t="shared" si="10"/>
        <v>#DIV/0!</v>
      </c>
      <c r="I147" s="29" t="e">
        <f t="shared" si="11"/>
        <v>#DIV/0!</v>
      </c>
    </row>
    <row r="148" spans="1:9" ht="15.75" thickBot="1" x14ac:dyDescent="0.3">
      <c r="A148" s="27" t="str">
        <f>'Fiscal Equity ELEMENTARY'!A148</f>
        <v/>
      </c>
      <c r="B148" s="64"/>
      <c r="C148" s="60">
        <f>'Fiscal Equity ELEMENTARY'!C148</f>
        <v>0</v>
      </c>
      <c r="D148" s="28" t="e">
        <f t="shared" si="8"/>
        <v>#DIV/0!</v>
      </c>
      <c r="E148" s="64"/>
      <c r="F148" s="60">
        <f>'Fiscal Equity ELEMENTARY'!F148</f>
        <v>0</v>
      </c>
      <c r="G148" s="28" t="e">
        <f t="shared" si="9"/>
        <v>#DIV/0!</v>
      </c>
      <c r="H148" s="32" t="e">
        <f t="shared" si="10"/>
        <v>#DIV/0!</v>
      </c>
      <c r="I148" s="29" t="e">
        <f t="shared" si="11"/>
        <v>#DIV/0!</v>
      </c>
    </row>
    <row r="149" spans="1:9" ht="15.75" thickBot="1" x14ac:dyDescent="0.3">
      <c r="A149" s="27" t="str">
        <f>'Fiscal Equity ELEMENTARY'!A149</f>
        <v/>
      </c>
      <c r="B149" s="64"/>
      <c r="C149" s="60">
        <f>'Fiscal Equity ELEMENTARY'!C149</f>
        <v>0</v>
      </c>
      <c r="D149" s="28" t="e">
        <f t="shared" si="8"/>
        <v>#DIV/0!</v>
      </c>
      <c r="E149" s="64"/>
      <c r="F149" s="60">
        <f>'Fiscal Equity ELEMENTARY'!F149</f>
        <v>0</v>
      </c>
      <c r="G149" s="28" t="e">
        <f t="shared" si="9"/>
        <v>#DIV/0!</v>
      </c>
      <c r="H149" s="32" t="e">
        <f t="shared" si="10"/>
        <v>#DIV/0!</v>
      </c>
      <c r="I149" s="29" t="e">
        <f t="shared" si="11"/>
        <v>#DIV/0!</v>
      </c>
    </row>
    <row r="150" spans="1:9" ht="15.75" thickBot="1" x14ac:dyDescent="0.3">
      <c r="A150" s="27" t="str">
        <f>'Fiscal Equity ELEMENTARY'!A150</f>
        <v/>
      </c>
      <c r="B150" s="64"/>
      <c r="C150" s="60">
        <f>'Fiscal Equity ELEMENTARY'!C150</f>
        <v>0</v>
      </c>
      <c r="D150" s="28" t="e">
        <f t="shared" si="8"/>
        <v>#DIV/0!</v>
      </c>
      <c r="E150" s="64"/>
      <c r="F150" s="60">
        <f>'Fiscal Equity ELEMENTARY'!F150</f>
        <v>0</v>
      </c>
      <c r="G150" s="28" t="e">
        <f t="shared" si="9"/>
        <v>#DIV/0!</v>
      </c>
      <c r="H150" s="32" t="e">
        <f t="shared" si="10"/>
        <v>#DIV/0!</v>
      </c>
      <c r="I150" s="29" t="e">
        <f t="shared" si="11"/>
        <v>#DIV/0!</v>
      </c>
    </row>
    <row r="151" spans="1:9" ht="15.75" thickBot="1" x14ac:dyDescent="0.3">
      <c r="A151" s="27" t="str">
        <f>'Fiscal Equity ELEMENTARY'!A151</f>
        <v/>
      </c>
      <c r="B151" s="64"/>
      <c r="C151" s="60">
        <f>'Fiscal Equity ELEMENTARY'!C151</f>
        <v>0</v>
      </c>
      <c r="D151" s="28" t="e">
        <f t="shared" si="8"/>
        <v>#DIV/0!</v>
      </c>
      <c r="E151" s="64"/>
      <c r="F151" s="60">
        <f>'Fiscal Equity ELEMENTARY'!F151</f>
        <v>0</v>
      </c>
      <c r="G151" s="28" t="e">
        <f t="shared" si="9"/>
        <v>#DIV/0!</v>
      </c>
      <c r="H151" s="32" t="e">
        <f t="shared" si="10"/>
        <v>#DIV/0!</v>
      </c>
      <c r="I151" s="29" t="e">
        <f t="shared" si="11"/>
        <v>#DIV/0!</v>
      </c>
    </row>
    <row r="152" spans="1:9" ht="15.75" thickBot="1" x14ac:dyDescent="0.3">
      <c r="A152" s="27" t="str">
        <f>'Fiscal Equity ELEMENTARY'!A152</f>
        <v/>
      </c>
      <c r="B152" s="64"/>
      <c r="C152" s="60">
        <f>'Fiscal Equity ELEMENTARY'!C152</f>
        <v>0</v>
      </c>
      <c r="D152" s="28" t="e">
        <f t="shared" si="8"/>
        <v>#DIV/0!</v>
      </c>
      <c r="E152" s="64"/>
      <c r="F152" s="60">
        <f>'Fiscal Equity ELEMENTARY'!F152</f>
        <v>0</v>
      </c>
      <c r="G152" s="28" t="e">
        <f t="shared" si="9"/>
        <v>#DIV/0!</v>
      </c>
      <c r="H152" s="32" t="e">
        <f t="shared" si="10"/>
        <v>#DIV/0!</v>
      </c>
      <c r="I152" s="29" t="e">
        <f t="shared" si="11"/>
        <v>#DIV/0!</v>
      </c>
    </row>
    <row r="153" spans="1:9" ht="15.75" thickBot="1" x14ac:dyDescent="0.3">
      <c r="A153" s="27" t="str">
        <f>'Fiscal Equity ELEMENTARY'!A153</f>
        <v/>
      </c>
      <c r="B153" s="64"/>
      <c r="C153" s="60">
        <f>'Fiscal Equity ELEMENTARY'!C153</f>
        <v>0</v>
      </c>
      <c r="D153" s="28" t="e">
        <f t="shared" si="8"/>
        <v>#DIV/0!</v>
      </c>
      <c r="E153" s="64"/>
      <c r="F153" s="60">
        <f>'Fiscal Equity ELEMENTARY'!F153</f>
        <v>0</v>
      </c>
      <c r="G153" s="28" t="e">
        <f t="shared" si="9"/>
        <v>#DIV/0!</v>
      </c>
      <c r="H153" s="32" t="e">
        <f t="shared" si="10"/>
        <v>#DIV/0!</v>
      </c>
      <c r="I153" s="29" t="e">
        <f t="shared" si="11"/>
        <v>#DIV/0!</v>
      </c>
    </row>
    <row r="154" spans="1:9" ht="15.75" thickBot="1" x14ac:dyDescent="0.3">
      <c r="A154" s="27" t="str">
        <f>'Fiscal Equity ELEMENTARY'!A154</f>
        <v/>
      </c>
      <c r="B154" s="64"/>
      <c r="C154" s="60">
        <f>'Fiscal Equity ELEMENTARY'!C154</f>
        <v>0</v>
      </c>
      <c r="D154" s="28" t="e">
        <f t="shared" si="8"/>
        <v>#DIV/0!</v>
      </c>
      <c r="E154" s="64"/>
      <c r="F154" s="60">
        <f>'Fiscal Equity ELEMENTARY'!F154</f>
        <v>0</v>
      </c>
      <c r="G154" s="28" t="e">
        <f t="shared" si="9"/>
        <v>#DIV/0!</v>
      </c>
      <c r="H154" s="32" t="e">
        <f t="shared" si="10"/>
        <v>#DIV/0!</v>
      </c>
      <c r="I154" s="29" t="e">
        <f t="shared" si="11"/>
        <v>#DIV/0!</v>
      </c>
    </row>
    <row r="155" spans="1:9" ht="15.75" thickBot="1" x14ac:dyDescent="0.3">
      <c r="A155" s="27" t="str">
        <f>'Fiscal Equity ELEMENTARY'!A155</f>
        <v/>
      </c>
      <c r="B155" s="64"/>
      <c r="C155" s="60">
        <f>'Fiscal Equity ELEMENTARY'!C155</f>
        <v>0</v>
      </c>
      <c r="D155" s="28" t="e">
        <f t="shared" si="8"/>
        <v>#DIV/0!</v>
      </c>
      <c r="E155" s="64"/>
      <c r="F155" s="60">
        <f>'Fiscal Equity ELEMENTARY'!F155</f>
        <v>0</v>
      </c>
      <c r="G155" s="28" t="e">
        <f t="shared" si="9"/>
        <v>#DIV/0!</v>
      </c>
      <c r="H155" s="32" t="e">
        <f t="shared" si="10"/>
        <v>#DIV/0!</v>
      </c>
      <c r="I155" s="29" t="e">
        <f t="shared" si="11"/>
        <v>#DIV/0!</v>
      </c>
    </row>
    <row r="156" spans="1:9" ht="15.75" thickBot="1" x14ac:dyDescent="0.3">
      <c r="A156" s="27" t="str">
        <f>'Fiscal Equity ELEMENTARY'!A156</f>
        <v/>
      </c>
      <c r="B156" s="64"/>
      <c r="C156" s="60">
        <f>'Fiscal Equity ELEMENTARY'!C156</f>
        <v>0</v>
      </c>
      <c r="D156" s="28" t="e">
        <f t="shared" si="8"/>
        <v>#DIV/0!</v>
      </c>
      <c r="E156" s="64"/>
      <c r="F156" s="60">
        <f>'Fiscal Equity ELEMENTARY'!F156</f>
        <v>0</v>
      </c>
      <c r="G156" s="28" t="e">
        <f t="shared" si="9"/>
        <v>#DIV/0!</v>
      </c>
      <c r="H156" s="32" t="e">
        <f t="shared" si="10"/>
        <v>#DIV/0!</v>
      </c>
      <c r="I156" s="29" t="e">
        <f t="shared" si="11"/>
        <v>#DIV/0!</v>
      </c>
    </row>
    <row r="157" spans="1:9" ht="15.75" thickBot="1" x14ac:dyDescent="0.3">
      <c r="A157" s="27" t="str">
        <f>'Fiscal Equity ELEMENTARY'!A157</f>
        <v/>
      </c>
      <c r="B157" s="64"/>
      <c r="C157" s="60">
        <f>'Fiscal Equity ELEMENTARY'!C157</f>
        <v>0</v>
      </c>
      <c r="D157" s="28" t="e">
        <f t="shared" si="8"/>
        <v>#DIV/0!</v>
      </c>
      <c r="E157" s="64"/>
      <c r="F157" s="60">
        <f>'Fiscal Equity ELEMENTARY'!F157</f>
        <v>0</v>
      </c>
      <c r="G157" s="28" t="e">
        <f t="shared" si="9"/>
        <v>#DIV/0!</v>
      </c>
      <c r="H157" s="32" t="e">
        <f t="shared" si="10"/>
        <v>#DIV/0!</v>
      </c>
      <c r="I157" s="29" t="e">
        <f t="shared" si="11"/>
        <v>#DIV/0!</v>
      </c>
    </row>
    <row r="158" spans="1:9" ht="15.75" thickBot="1" x14ac:dyDescent="0.3">
      <c r="A158" s="27" t="str">
        <f>'Fiscal Equity ELEMENTARY'!A158</f>
        <v/>
      </c>
      <c r="B158" s="64"/>
      <c r="C158" s="60">
        <f>'Fiscal Equity ELEMENTARY'!C158</f>
        <v>0</v>
      </c>
      <c r="D158" s="28" t="e">
        <f t="shared" si="8"/>
        <v>#DIV/0!</v>
      </c>
      <c r="E158" s="64"/>
      <c r="F158" s="60">
        <f>'Fiscal Equity ELEMENTARY'!F158</f>
        <v>0</v>
      </c>
      <c r="G158" s="28" t="e">
        <f t="shared" si="9"/>
        <v>#DIV/0!</v>
      </c>
      <c r="H158" s="32" t="e">
        <f t="shared" si="10"/>
        <v>#DIV/0!</v>
      </c>
      <c r="I158" s="29" t="e">
        <f t="shared" si="11"/>
        <v>#DIV/0!</v>
      </c>
    </row>
    <row r="159" spans="1:9" ht="15.75" thickBot="1" x14ac:dyDescent="0.3">
      <c r="A159" s="27" t="str">
        <f>'Fiscal Equity ELEMENTARY'!A159</f>
        <v/>
      </c>
      <c r="B159" s="64"/>
      <c r="C159" s="60">
        <f>'Fiscal Equity ELEMENTARY'!C159</f>
        <v>0</v>
      </c>
      <c r="D159" s="28" t="e">
        <f t="shared" si="8"/>
        <v>#DIV/0!</v>
      </c>
      <c r="E159" s="64"/>
      <c r="F159" s="60">
        <f>'Fiscal Equity ELEMENTARY'!F159</f>
        <v>0</v>
      </c>
      <c r="G159" s="28" t="e">
        <f t="shared" si="9"/>
        <v>#DIV/0!</v>
      </c>
      <c r="H159" s="32" t="e">
        <f t="shared" si="10"/>
        <v>#DIV/0!</v>
      </c>
      <c r="I159" s="29" t="e">
        <f t="shared" si="11"/>
        <v>#DIV/0!</v>
      </c>
    </row>
    <row r="160" spans="1:9" ht="15.75" thickBot="1" x14ac:dyDescent="0.3">
      <c r="A160" s="27" t="str">
        <f>'Fiscal Equity ELEMENTARY'!A160</f>
        <v/>
      </c>
      <c r="B160" s="64"/>
      <c r="C160" s="60">
        <f>'Fiscal Equity ELEMENTARY'!C160</f>
        <v>0</v>
      </c>
      <c r="D160" s="28" t="e">
        <f t="shared" si="8"/>
        <v>#DIV/0!</v>
      </c>
      <c r="E160" s="64"/>
      <c r="F160" s="60">
        <f>'Fiscal Equity ELEMENTARY'!F160</f>
        <v>0</v>
      </c>
      <c r="G160" s="28" t="e">
        <f t="shared" si="9"/>
        <v>#DIV/0!</v>
      </c>
      <c r="H160" s="32" t="e">
        <f t="shared" si="10"/>
        <v>#DIV/0!</v>
      </c>
      <c r="I160" s="29" t="e">
        <f t="shared" si="11"/>
        <v>#DIV/0!</v>
      </c>
    </row>
    <row r="161" spans="1:9" ht="15.75" thickBot="1" x14ac:dyDescent="0.3">
      <c r="A161" s="27" t="str">
        <f>'Fiscal Equity ELEMENTARY'!A161</f>
        <v/>
      </c>
      <c r="B161" s="64"/>
      <c r="C161" s="60">
        <f>'Fiscal Equity ELEMENTARY'!C161</f>
        <v>0</v>
      </c>
      <c r="D161" s="28" t="e">
        <f t="shared" si="8"/>
        <v>#DIV/0!</v>
      </c>
      <c r="E161" s="64"/>
      <c r="F161" s="60">
        <f>'Fiscal Equity ELEMENTARY'!F161</f>
        <v>0</v>
      </c>
      <c r="G161" s="28" t="e">
        <f t="shared" si="9"/>
        <v>#DIV/0!</v>
      </c>
      <c r="H161" s="32" t="e">
        <f t="shared" si="10"/>
        <v>#DIV/0!</v>
      </c>
      <c r="I161" s="29" t="e">
        <f t="shared" si="11"/>
        <v>#DIV/0!</v>
      </c>
    </row>
    <row r="162" spans="1:9" ht="15.75" thickBot="1" x14ac:dyDescent="0.3">
      <c r="A162" s="27" t="str">
        <f>'Fiscal Equity ELEMENTARY'!A162</f>
        <v/>
      </c>
      <c r="B162" s="64"/>
      <c r="C162" s="60">
        <f>'Fiscal Equity ELEMENTARY'!C162</f>
        <v>0</v>
      </c>
      <c r="D162" s="28" t="e">
        <f t="shared" si="8"/>
        <v>#DIV/0!</v>
      </c>
      <c r="E162" s="64"/>
      <c r="F162" s="60">
        <f>'Fiscal Equity ELEMENTARY'!F162</f>
        <v>0</v>
      </c>
      <c r="G162" s="28" t="e">
        <f t="shared" si="9"/>
        <v>#DIV/0!</v>
      </c>
      <c r="H162" s="32" t="e">
        <f t="shared" si="10"/>
        <v>#DIV/0!</v>
      </c>
      <c r="I162" s="29" t="e">
        <f t="shared" si="11"/>
        <v>#DIV/0!</v>
      </c>
    </row>
    <row r="163" spans="1:9" ht="15.75" thickBot="1" x14ac:dyDescent="0.3">
      <c r="A163" s="27" t="str">
        <f>'Fiscal Equity ELEMENTARY'!A163</f>
        <v/>
      </c>
      <c r="B163" s="64"/>
      <c r="C163" s="60">
        <f>'Fiscal Equity ELEMENTARY'!C163</f>
        <v>0</v>
      </c>
      <c r="D163" s="28" t="e">
        <f t="shared" si="8"/>
        <v>#DIV/0!</v>
      </c>
      <c r="E163" s="64"/>
      <c r="F163" s="60">
        <f>'Fiscal Equity ELEMENTARY'!F163</f>
        <v>0</v>
      </c>
      <c r="G163" s="28" t="e">
        <f t="shared" si="9"/>
        <v>#DIV/0!</v>
      </c>
      <c r="H163" s="32" t="e">
        <f t="shared" si="10"/>
        <v>#DIV/0!</v>
      </c>
      <c r="I163" s="29" t="e">
        <f t="shared" si="11"/>
        <v>#DIV/0!</v>
      </c>
    </row>
    <row r="164" spans="1:9" ht="15.75" thickBot="1" x14ac:dyDescent="0.3">
      <c r="A164" s="27" t="str">
        <f>'Fiscal Equity ELEMENTARY'!A164</f>
        <v/>
      </c>
      <c r="B164" s="64"/>
      <c r="C164" s="60">
        <f>'Fiscal Equity ELEMENTARY'!C164</f>
        <v>0</v>
      </c>
      <c r="D164" s="28" t="e">
        <f t="shared" si="8"/>
        <v>#DIV/0!</v>
      </c>
      <c r="E164" s="64"/>
      <c r="F164" s="60">
        <f>'Fiscal Equity ELEMENTARY'!F164</f>
        <v>0</v>
      </c>
      <c r="G164" s="28" t="e">
        <f t="shared" si="9"/>
        <v>#DIV/0!</v>
      </c>
      <c r="H164" s="32" t="e">
        <f t="shared" si="10"/>
        <v>#DIV/0!</v>
      </c>
      <c r="I164" s="29" t="e">
        <f t="shared" si="11"/>
        <v>#DIV/0!</v>
      </c>
    </row>
    <row r="165" spans="1:9" ht="15.75" thickBot="1" x14ac:dyDescent="0.3">
      <c r="A165" s="27" t="str">
        <f>'Fiscal Equity ELEMENTARY'!A165</f>
        <v/>
      </c>
      <c r="B165" s="64"/>
      <c r="C165" s="60">
        <f>'Fiscal Equity ELEMENTARY'!C165</f>
        <v>0</v>
      </c>
      <c r="D165" s="28" t="e">
        <f t="shared" si="8"/>
        <v>#DIV/0!</v>
      </c>
      <c r="E165" s="64"/>
      <c r="F165" s="60">
        <f>'Fiscal Equity ELEMENTARY'!F165</f>
        <v>0</v>
      </c>
      <c r="G165" s="28" t="e">
        <f t="shared" si="9"/>
        <v>#DIV/0!</v>
      </c>
      <c r="H165" s="32" t="e">
        <f t="shared" si="10"/>
        <v>#DIV/0!</v>
      </c>
      <c r="I165" s="29" t="e">
        <f t="shared" si="11"/>
        <v>#DIV/0!</v>
      </c>
    </row>
    <row r="166" spans="1:9" ht="15.75" thickBot="1" x14ac:dyDescent="0.3">
      <c r="A166" s="27" t="str">
        <f>'Fiscal Equity ELEMENTARY'!A166</f>
        <v/>
      </c>
      <c r="B166" s="64"/>
      <c r="C166" s="60">
        <f>'Fiscal Equity ELEMENTARY'!C166</f>
        <v>0</v>
      </c>
      <c r="D166" s="28" t="e">
        <f t="shared" si="8"/>
        <v>#DIV/0!</v>
      </c>
      <c r="E166" s="64"/>
      <c r="F166" s="60">
        <f>'Fiscal Equity ELEMENTARY'!F166</f>
        <v>0</v>
      </c>
      <c r="G166" s="28" t="e">
        <f t="shared" si="9"/>
        <v>#DIV/0!</v>
      </c>
      <c r="H166" s="32" t="e">
        <f t="shared" si="10"/>
        <v>#DIV/0!</v>
      </c>
      <c r="I166" s="29" t="e">
        <f t="shared" si="11"/>
        <v>#DIV/0!</v>
      </c>
    </row>
    <row r="167" spans="1:9" ht="15.75" thickBot="1" x14ac:dyDescent="0.3">
      <c r="A167" s="27" t="str">
        <f>'Fiscal Equity ELEMENTARY'!A167</f>
        <v/>
      </c>
      <c r="B167" s="64"/>
      <c r="C167" s="60">
        <f>'Fiscal Equity ELEMENTARY'!C167</f>
        <v>0</v>
      </c>
      <c r="D167" s="28" t="e">
        <f t="shared" si="8"/>
        <v>#DIV/0!</v>
      </c>
      <c r="E167" s="64"/>
      <c r="F167" s="60">
        <f>'Fiscal Equity ELEMENTARY'!F167</f>
        <v>0</v>
      </c>
      <c r="G167" s="28" t="e">
        <f t="shared" si="9"/>
        <v>#DIV/0!</v>
      </c>
      <c r="H167" s="32" t="e">
        <f t="shared" si="10"/>
        <v>#DIV/0!</v>
      </c>
      <c r="I167" s="29" t="e">
        <f t="shared" si="11"/>
        <v>#DIV/0!</v>
      </c>
    </row>
    <row r="168" spans="1:9" ht="15.75" thickBot="1" x14ac:dyDescent="0.3">
      <c r="A168" s="27" t="str">
        <f>'Fiscal Equity ELEMENTARY'!A168</f>
        <v/>
      </c>
      <c r="B168" s="64"/>
      <c r="C168" s="60">
        <f>'Fiscal Equity ELEMENTARY'!C168</f>
        <v>0</v>
      </c>
      <c r="D168" s="28" t="e">
        <f t="shared" si="8"/>
        <v>#DIV/0!</v>
      </c>
      <c r="E168" s="64"/>
      <c r="F168" s="60">
        <f>'Fiscal Equity ELEMENTARY'!F168</f>
        <v>0</v>
      </c>
      <c r="G168" s="28" t="e">
        <f t="shared" si="9"/>
        <v>#DIV/0!</v>
      </c>
      <c r="H168" s="32" t="e">
        <f t="shared" si="10"/>
        <v>#DIV/0!</v>
      </c>
      <c r="I168" s="29" t="e">
        <f t="shared" si="11"/>
        <v>#DIV/0!</v>
      </c>
    </row>
    <row r="169" spans="1:9" ht="15.75" thickBot="1" x14ac:dyDescent="0.3">
      <c r="A169" s="27" t="str">
        <f>'Fiscal Equity ELEMENTARY'!A169</f>
        <v/>
      </c>
      <c r="B169" s="64"/>
      <c r="C169" s="60">
        <f>'Fiscal Equity ELEMENTARY'!C169</f>
        <v>0</v>
      </c>
      <c r="D169" s="28" t="e">
        <f t="shared" si="8"/>
        <v>#DIV/0!</v>
      </c>
      <c r="E169" s="64"/>
      <c r="F169" s="60">
        <f>'Fiscal Equity ELEMENTARY'!F169</f>
        <v>0</v>
      </c>
      <c r="G169" s="28" t="e">
        <f t="shared" si="9"/>
        <v>#DIV/0!</v>
      </c>
      <c r="H169" s="32" t="e">
        <f t="shared" si="10"/>
        <v>#DIV/0!</v>
      </c>
      <c r="I169" s="29" t="e">
        <f t="shared" si="11"/>
        <v>#DIV/0!</v>
      </c>
    </row>
    <row r="170" spans="1:9" ht="15.75" thickBot="1" x14ac:dyDescent="0.3">
      <c r="A170" s="27" t="str">
        <f>'Fiscal Equity ELEMENTARY'!A170</f>
        <v/>
      </c>
      <c r="B170" s="64"/>
      <c r="C170" s="60">
        <f>'Fiscal Equity ELEMENTARY'!C170</f>
        <v>0</v>
      </c>
      <c r="D170" s="28" t="e">
        <f t="shared" si="8"/>
        <v>#DIV/0!</v>
      </c>
      <c r="E170" s="64"/>
      <c r="F170" s="60">
        <f>'Fiscal Equity ELEMENTARY'!F170</f>
        <v>0</v>
      </c>
      <c r="G170" s="28" t="e">
        <f t="shared" si="9"/>
        <v>#DIV/0!</v>
      </c>
      <c r="H170" s="32" t="e">
        <f t="shared" si="10"/>
        <v>#DIV/0!</v>
      </c>
      <c r="I170" s="29" t="e">
        <f t="shared" si="11"/>
        <v>#DIV/0!</v>
      </c>
    </row>
    <row r="171" spans="1:9" ht="15.75" thickBot="1" x14ac:dyDescent="0.3">
      <c r="A171" s="27" t="str">
        <f>'Fiscal Equity ELEMENTARY'!A171</f>
        <v/>
      </c>
      <c r="B171" s="64"/>
      <c r="C171" s="60">
        <f>'Fiscal Equity ELEMENTARY'!C171</f>
        <v>0</v>
      </c>
      <c r="D171" s="28" t="e">
        <f t="shared" si="8"/>
        <v>#DIV/0!</v>
      </c>
      <c r="E171" s="64"/>
      <c r="F171" s="60">
        <f>'Fiscal Equity ELEMENTARY'!F171</f>
        <v>0</v>
      </c>
      <c r="G171" s="28" t="e">
        <f t="shared" si="9"/>
        <v>#DIV/0!</v>
      </c>
      <c r="H171" s="32" t="e">
        <f t="shared" si="10"/>
        <v>#DIV/0!</v>
      </c>
      <c r="I171" s="29" t="e">
        <f t="shared" si="11"/>
        <v>#DIV/0!</v>
      </c>
    </row>
    <row r="172" spans="1:9" ht="15.75" thickBot="1" x14ac:dyDescent="0.3">
      <c r="A172" s="27" t="str">
        <f>'Fiscal Equity ELEMENTARY'!A172</f>
        <v/>
      </c>
      <c r="B172" s="64"/>
      <c r="C172" s="60">
        <f>'Fiscal Equity ELEMENTARY'!C172</f>
        <v>0</v>
      </c>
      <c r="D172" s="28" t="e">
        <f t="shared" si="8"/>
        <v>#DIV/0!</v>
      </c>
      <c r="E172" s="64"/>
      <c r="F172" s="60">
        <f>'Fiscal Equity ELEMENTARY'!F172</f>
        <v>0</v>
      </c>
      <c r="G172" s="28" t="e">
        <f t="shared" si="9"/>
        <v>#DIV/0!</v>
      </c>
      <c r="H172" s="32" t="e">
        <f t="shared" si="10"/>
        <v>#DIV/0!</v>
      </c>
      <c r="I172" s="29" t="e">
        <f t="shared" si="11"/>
        <v>#DIV/0!</v>
      </c>
    </row>
    <row r="173" spans="1:9" ht="15.75" thickBot="1" x14ac:dyDescent="0.3">
      <c r="A173" s="27" t="str">
        <f>'Fiscal Equity ELEMENTARY'!A173</f>
        <v/>
      </c>
      <c r="B173" s="64"/>
      <c r="C173" s="60">
        <f>'Fiscal Equity ELEMENTARY'!C173</f>
        <v>0</v>
      </c>
      <c r="D173" s="28" t="e">
        <f t="shared" si="8"/>
        <v>#DIV/0!</v>
      </c>
      <c r="E173" s="64"/>
      <c r="F173" s="60">
        <f>'Fiscal Equity ELEMENTARY'!F173</f>
        <v>0</v>
      </c>
      <c r="G173" s="28" t="e">
        <f t="shared" si="9"/>
        <v>#DIV/0!</v>
      </c>
      <c r="H173" s="32" t="e">
        <f t="shared" si="10"/>
        <v>#DIV/0!</v>
      </c>
      <c r="I173" s="29" t="e">
        <f t="shared" si="11"/>
        <v>#DIV/0!</v>
      </c>
    </row>
    <row r="174" spans="1:9" ht="15.75" thickBot="1" x14ac:dyDescent="0.3">
      <c r="A174" s="27" t="str">
        <f>'Fiscal Equity ELEMENTARY'!A174</f>
        <v/>
      </c>
      <c r="B174" s="64"/>
      <c r="C174" s="60">
        <f>'Fiscal Equity ELEMENTARY'!C174</f>
        <v>0</v>
      </c>
      <c r="D174" s="28" t="e">
        <f t="shared" si="8"/>
        <v>#DIV/0!</v>
      </c>
      <c r="E174" s="64"/>
      <c r="F174" s="60">
        <f>'Fiscal Equity ELEMENTARY'!F174</f>
        <v>0</v>
      </c>
      <c r="G174" s="28" t="e">
        <f t="shared" si="9"/>
        <v>#DIV/0!</v>
      </c>
      <c r="H174" s="32" t="e">
        <f t="shared" si="10"/>
        <v>#DIV/0!</v>
      </c>
      <c r="I174" s="29" t="e">
        <f t="shared" si="11"/>
        <v>#DIV/0!</v>
      </c>
    </row>
    <row r="175" spans="1:9" ht="15.75" thickBot="1" x14ac:dyDescent="0.3">
      <c r="A175" s="27" t="str">
        <f>'Fiscal Equity ELEMENTARY'!A175</f>
        <v/>
      </c>
      <c r="B175" s="64"/>
      <c r="C175" s="60">
        <f>'Fiscal Equity ELEMENTARY'!C175</f>
        <v>0</v>
      </c>
      <c r="D175" s="28" t="e">
        <f t="shared" si="8"/>
        <v>#DIV/0!</v>
      </c>
      <c r="E175" s="64"/>
      <c r="F175" s="60">
        <f>'Fiscal Equity ELEMENTARY'!F175</f>
        <v>0</v>
      </c>
      <c r="G175" s="28" t="e">
        <f t="shared" si="9"/>
        <v>#DIV/0!</v>
      </c>
      <c r="H175" s="32" t="e">
        <f t="shared" si="10"/>
        <v>#DIV/0!</v>
      </c>
      <c r="I175" s="29" t="e">
        <f t="shared" si="11"/>
        <v>#DIV/0!</v>
      </c>
    </row>
    <row r="176" spans="1:9" ht="15.75" thickBot="1" x14ac:dyDescent="0.3">
      <c r="A176" s="27" t="str">
        <f>'Fiscal Equity ELEMENTARY'!A176</f>
        <v/>
      </c>
      <c r="B176" s="64"/>
      <c r="C176" s="60">
        <f>'Fiscal Equity ELEMENTARY'!C176</f>
        <v>0</v>
      </c>
      <c r="D176" s="28" t="e">
        <f t="shared" si="8"/>
        <v>#DIV/0!</v>
      </c>
      <c r="E176" s="64"/>
      <c r="F176" s="60">
        <f>'Fiscal Equity ELEMENTARY'!F176</f>
        <v>0</v>
      </c>
      <c r="G176" s="28" t="e">
        <f t="shared" si="9"/>
        <v>#DIV/0!</v>
      </c>
      <c r="H176" s="32" t="e">
        <f t="shared" si="10"/>
        <v>#DIV/0!</v>
      </c>
      <c r="I176" s="29" t="e">
        <f t="shared" si="11"/>
        <v>#DIV/0!</v>
      </c>
    </row>
    <row r="177" spans="1:9" ht="15.75" thickBot="1" x14ac:dyDescent="0.3">
      <c r="A177" s="27" t="str">
        <f>'Fiscal Equity ELEMENTARY'!A177</f>
        <v/>
      </c>
      <c r="B177" s="64"/>
      <c r="C177" s="60">
        <f>'Fiscal Equity ELEMENTARY'!C177</f>
        <v>0</v>
      </c>
      <c r="D177" s="28" t="e">
        <f t="shared" si="8"/>
        <v>#DIV/0!</v>
      </c>
      <c r="E177" s="64"/>
      <c r="F177" s="60">
        <f>'Fiscal Equity ELEMENTARY'!F177</f>
        <v>0</v>
      </c>
      <c r="G177" s="28" t="e">
        <f t="shared" si="9"/>
        <v>#DIV/0!</v>
      </c>
      <c r="H177" s="32" t="e">
        <f t="shared" si="10"/>
        <v>#DIV/0!</v>
      </c>
      <c r="I177" s="29" t="e">
        <f t="shared" si="11"/>
        <v>#DIV/0!</v>
      </c>
    </row>
    <row r="178" spans="1:9" ht="15.75" thickBot="1" x14ac:dyDescent="0.3">
      <c r="A178" s="27" t="str">
        <f>'Fiscal Equity ELEMENTARY'!A178</f>
        <v/>
      </c>
      <c r="B178" s="64"/>
      <c r="C178" s="60">
        <f>'Fiscal Equity ELEMENTARY'!C178</f>
        <v>0</v>
      </c>
      <c r="D178" s="28" t="e">
        <f t="shared" si="8"/>
        <v>#DIV/0!</v>
      </c>
      <c r="E178" s="64"/>
      <c r="F178" s="60">
        <f>'Fiscal Equity ELEMENTARY'!F178</f>
        <v>0</v>
      </c>
      <c r="G178" s="28" t="e">
        <f t="shared" si="9"/>
        <v>#DIV/0!</v>
      </c>
      <c r="H178" s="32" t="e">
        <f t="shared" si="10"/>
        <v>#DIV/0!</v>
      </c>
      <c r="I178" s="29" t="e">
        <f t="shared" si="11"/>
        <v>#DIV/0!</v>
      </c>
    </row>
    <row r="179" spans="1:9" ht="15.75" thickBot="1" x14ac:dyDescent="0.3">
      <c r="A179" s="27" t="str">
        <f>'Fiscal Equity ELEMENTARY'!A179</f>
        <v/>
      </c>
      <c r="B179" s="64"/>
      <c r="C179" s="60">
        <f>'Fiscal Equity ELEMENTARY'!C179</f>
        <v>0</v>
      </c>
      <c r="D179" s="28" t="e">
        <f t="shared" si="8"/>
        <v>#DIV/0!</v>
      </c>
      <c r="E179" s="64"/>
      <c r="F179" s="60">
        <f>'Fiscal Equity ELEMENTARY'!F179</f>
        <v>0</v>
      </c>
      <c r="G179" s="28" t="e">
        <f t="shared" si="9"/>
        <v>#DIV/0!</v>
      </c>
      <c r="H179" s="32" t="e">
        <f t="shared" si="10"/>
        <v>#DIV/0!</v>
      </c>
      <c r="I179" s="29" t="e">
        <f t="shared" si="11"/>
        <v>#DIV/0!</v>
      </c>
    </row>
    <row r="180" spans="1:9" ht="15.75" thickBot="1" x14ac:dyDescent="0.3">
      <c r="A180" s="27" t="str">
        <f>'Fiscal Equity ELEMENTARY'!A180</f>
        <v/>
      </c>
      <c r="B180" s="64"/>
      <c r="C180" s="60">
        <f>'Fiscal Equity ELEMENTARY'!C180</f>
        <v>0</v>
      </c>
      <c r="D180" s="28" t="e">
        <f t="shared" si="8"/>
        <v>#DIV/0!</v>
      </c>
      <c r="E180" s="64"/>
      <c r="F180" s="60">
        <f>'Fiscal Equity ELEMENTARY'!F180</f>
        <v>0</v>
      </c>
      <c r="G180" s="28" t="e">
        <f t="shared" si="9"/>
        <v>#DIV/0!</v>
      </c>
      <c r="H180" s="32" t="e">
        <f t="shared" si="10"/>
        <v>#DIV/0!</v>
      </c>
      <c r="I180" s="29" t="e">
        <f t="shared" si="11"/>
        <v>#DIV/0!</v>
      </c>
    </row>
    <row r="181" spans="1:9" ht="15.75" thickBot="1" x14ac:dyDescent="0.3">
      <c r="A181" s="27" t="str">
        <f>'Fiscal Equity ELEMENTARY'!A181</f>
        <v/>
      </c>
      <c r="B181" s="64"/>
      <c r="C181" s="60">
        <f>'Fiscal Equity ELEMENTARY'!C181</f>
        <v>0</v>
      </c>
      <c r="D181" s="28" t="e">
        <f t="shared" si="8"/>
        <v>#DIV/0!</v>
      </c>
      <c r="E181" s="64"/>
      <c r="F181" s="60">
        <f>'Fiscal Equity ELEMENTARY'!F181</f>
        <v>0</v>
      </c>
      <c r="G181" s="28" t="e">
        <f t="shared" si="9"/>
        <v>#DIV/0!</v>
      </c>
      <c r="H181" s="32" t="e">
        <f t="shared" si="10"/>
        <v>#DIV/0!</v>
      </c>
      <c r="I181" s="29" t="e">
        <f t="shared" si="11"/>
        <v>#DIV/0!</v>
      </c>
    </row>
    <row r="182" spans="1:9" ht="15.75" thickBot="1" x14ac:dyDescent="0.3">
      <c r="A182" s="27" t="str">
        <f>'Fiscal Equity ELEMENTARY'!A182</f>
        <v/>
      </c>
      <c r="B182" s="64"/>
      <c r="C182" s="60">
        <f>'Fiscal Equity ELEMENTARY'!C182</f>
        <v>0</v>
      </c>
      <c r="D182" s="28" t="e">
        <f t="shared" si="8"/>
        <v>#DIV/0!</v>
      </c>
      <c r="E182" s="64"/>
      <c r="F182" s="60">
        <f>'Fiscal Equity ELEMENTARY'!F182</f>
        <v>0</v>
      </c>
      <c r="G182" s="28" t="e">
        <f t="shared" si="9"/>
        <v>#DIV/0!</v>
      </c>
      <c r="H182" s="32" t="e">
        <f t="shared" si="10"/>
        <v>#DIV/0!</v>
      </c>
      <c r="I182" s="29" t="e">
        <f t="shared" si="11"/>
        <v>#DIV/0!</v>
      </c>
    </row>
    <row r="183" spans="1:9" ht="15.75" thickBot="1" x14ac:dyDescent="0.3">
      <c r="A183" s="27" t="str">
        <f>'Fiscal Equity ELEMENTARY'!A183</f>
        <v/>
      </c>
      <c r="B183" s="64"/>
      <c r="C183" s="60">
        <f>'Fiscal Equity ELEMENTARY'!C183</f>
        <v>0</v>
      </c>
      <c r="D183" s="28" t="e">
        <f t="shared" si="8"/>
        <v>#DIV/0!</v>
      </c>
      <c r="E183" s="64"/>
      <c r="F183" s="60">
        <f>'Fiscal Equity ELEMENTARY'!F183</f>
        <v>0</v>
      </c>
      <c r="G183" s="28" t="e">
        <f t="shared" si="9"/>
        <v>#DIV/0!</v>
      </c>
      <c r="H183" s="32" t="e">
        <f t="shared" si="10"/>
        <v>#DIV/0!</v>
      </c>
      <c r="I183" s="29" t="e">
        <f t="shared" si="11"/>
        <v>#DIV/0!</v>
      </c>
    </row>
    <row r="184" spans="1:9" ht="15.75" thickBot="1" x14ac:dyDescent="0.3">
      <c r="A184" s="27" t="str">
        <f>'Fiscal Equity ELEMENTARY'!A184</f>
        <v/>
      </c>
      <c r="B184" s="64"/>
      <c r="C184" s="60">
        <f>'Fiscal Equity ELEMENTARY'!C184</f>
        <v>0</v>
      </c>
      <c r="D184" s="28" t="e">
        <f t="shared" si="8"/>
        <v>#DIV/0!</v>
      </c>
      <c r="E184" s="64"/>
      <c r="F184" s="60">
        <f>'Fiscal Equity ELEMENTARY'!F184</f>
        <v>0</v>
      </c>
      <c r="G184" s="28" t="e">
        <f t="shared" si="9"/>
        <v>#DIV/0!</v>
      </c>
      <c r="H184" s="32" t="e">
        <f t="shared" si="10"/>
        <v>#DIV/0!</v>
      </c>
      <c r="I184" s="29" t="e">
        <f t="shared" si="11"/>
        <v>#DIV/0!</v>
      </c>
    </row>
    <row r="185" spans="1:9" ht="15.75" thickBot="1" x14ac:dyDescent="0.3">
      <c r="A185" s="27" t="str">
        <f>'Fiscal Equity ELEMENTARY'!A185</f>
        <v/>
      </c>
      <c r="B185" s="64"/>
      <c r="C185" s="60">
        <f>'Fiscal Equity ELEMENTARY'!C185</f>
        <v>0</v>
      </c>
      <c r="D185" s="28" t="e">
        <f t="shared" si="8"/>
        <v>#DIV/0!</v>
      </c>
      <c r="E185" s="64"/>
      <c r="F185" s="60">
        <f>'Fiscal Equity ELEMENTARY'!F185</f>
        <v>0</v>
      </c>
      <c r="G185" s="28" t="e">
        <f t="shared" si="9"/>
        <v>#DIV/0!</v>
      </c>
      <c r="H185" s="32" t="e">
        <f t="shared" si="10"/>
        <v>#DIV/0!</v>
      </c>
      <c r="I185" s="29" t="e">
        <f t="shared" si="11"/>
        <v>#DIV/0!</v>
      </c>
    </row>
    <row r="186" spans="1:9" ht="15.75" thickBot="1" x14ac:dyDescent="0.3">
      <c r="A186" s="27" t="str">
        <f>'Fiscal Equity ELEMENTARY'!A186</f>
        <v/>
      </c>
      <c r="B186" s="64"/>
      <c r="C186" s="60">
        <f>'Fiscal Equity ELEMENTARY'!C186</f>
        <v>0</v>
      </c>
      <c r="D186" s="28" t="e">
        <f t="shared" si="8"/>
        <v>#DIV/0!</v>
      </c>
      <c r="E186" s="64"/>
      <c r="F186" s="60">
        <f>'Fiscal Equity ELEMENTARY'!F186</f>
        <v>0</v>
      </c>
      <c r="G186" s="28" t="e">
        <f t="shared" si="9"/>
        <v>#DIV/0!</v>
      </c>
      <c r="H186" s="32" t="e">
        <f t="shared" si="10"/>
        <v>#DIV/0!</v>
      </c>
      <c r="I186" s="29" t="e">
        <f t="shared" si="11"/>
        <v>#DIV/0!</v>
      </c>
    </row>
    <row r="187" spans="1:9" ht="15.75" thickBot="1" x14ac:dyDescent="0.3">
      <c r="A187" s="27" t="str">
        <f>'Fiscal Equity ELEMENTARY'!A187</f>
        <v/>
      </c>
      <c r="B187" s="64"/>
      <c r="C187" s="60">
        <f>'Fiscal Equity ELEMENTARY'!C187</f>
        <v>0</v>
      </c>
      <c r="D187" s="28" t="e">
        <f t="shared" si="8"/>
        <v>#DIV/0!</v>
      </c>
      <c r="E187" s="64"/>
      <c r="F187" s="60">
        <f>'Fiscal Equity ELEMENTARY'!F187</f>
        <v>0</v>
      </c>
      <c r="G187" s="28" t="e">
        <f t="shared" si="9"/>
        <v>#DIV/0!</v>
      </c>
      <c r="H187" s="32" t="e">
        <f t="shared" si="10"/>
        <v>#DIV/0!</v>
      </c>
      <c r="I187" s="29" t="e">
        <f t="shared" si="11"/>
        <v>#DIV/0!</v>
      </c>
    </row>
    <row r="188" spans="1:9" ht="15.75" thickBot="1" x14ac:dyDescent="0.3">
      <c r="A188" s="27" t="str">
        <f>'Fiscal Equity ELEMENTARY'!A188</f>
        <v/>
      </c>
      <c r="B188" s="64"/>
      <c r="C188" s="60">
        <f>'Fiscal Equity ELEMENTARY'!C188</f>
        <v>0</v>
      </c>
      <c r="D188" s="28" t="e">
        <f t="shared" si="8"/>
        <v>#DIV/0!</v>
      </c>
      <c r="E188" s="64"/>
      <c r="F188" s="60">
        <f>'Fiscal Equity ELEMENTARY'!F188</f>
        <v>0</v>
      </c>
      <c r="G188" s="28" t="e">
        <f t="shared" si="9"/>
        <v>#DIV/0!</v>
      </c>
      <c r="H188" s="32" t="e">
        <f t="shared" si="10"/>
        <v>#DIV/0!</v>
      </c>
      <c r="I188" s="29" t="e">
        <f t="shared" si="11"/>
        <v>#DIV/0!</v>
      </c>
    </row>
    <row r="189" spans="1:9" ht="15.75" thickBot="1" x14ac:dyDescent="0.3">
      <c r="A189" s="27" t="str">
        <f>'Fiscal Equity ELEMENTARY'!A189</f>
        <v/>
      </c>
      <c r="B189" s="64"/>
      <c r="C189" s="60">
        <f>'Fiscal Equity ELEMENTARY'!C189</f>
        <v>0</v>
      </c>
      <c r="D189" s="28" t="e">
        <f t="shared" si="8"/>
        <v>#DIV/0!</v>
      </c>
      <c r="E189" s="64"/>
      <c r="F189" s="60">
        <f>'Fiscal Equity ELEMENTARY'!F189</f>
        <v>0</v>
      </c>
      <c r="G189" s="28" t="e">
        <f t="shared" si="9"/>
        <v>#DIV/0!</v>
      </c>
      <c r="H189" s="32" t="e">
        <f t="shared" si="10"/>
        <v>#DIV/0!</v>
      </c>
      <c r="I189" s="29" t="e">
        <f t="shared" si="11"/>
        <v>#DIV/0!</v>
      </c>
    </row>
    <row r="190" spans="1:9" ht="15.75" thickBot="1" x14ac:dyDescent="0.3">
      <c r="A190" s="27" t="str">
        <f>'Fiscal Equity ELEMENTARY'!A190</f>
        <v/>
      </c>
      <c r="B190" s="64"/>
      <c r="C190" s="60">
        <f>'Fiscal Equity ELEMENTARY'!C190</f>
        <v>0</v>
      </c>
      <c r="D190" s="28" t="e">
        <f t="shared" si="8"/>
        <v>#DIV/0!</v>
      </c>
      <c r="E190" s="64"/>
      <c r="F190" s="60">
        <f>'Fiscal Equity ELEMENTARY'!F190</f>
        <v>0</v>
      </c>
      <c r="G190" s="28" t="e">
        <f t="shared" si="9"/>
        <v>#DIV/0!</v>
      </c>
      <c r="H190" s="32" t="e">
        <f t="shared" si="10"/>
        <v>#DIV/0!</v>
      </c>
      <c r="I190" s="29" t="e">
        <f t="shared" si="11"/>
        <v>#DIV/0!</v>
      </c>
    </row>
    <row r="191" spans="1:9" ht="15.75" thickBot="1" x14ac:dyDescent="0.3">
      <c r="A191" s="27" t="str">
        <f>'Fiscal Equity ELEMENTARY'!A191</f>
        <v/>
      </c>
      <c r="B191" s="64"/>
      <c r="C191" s="60">
        <f>'Fiscal Equity ELEMENTARY'!C191</f>
        <v>0</v>
      </c>
      <c r="D191" s="28" t="e">
        <f t="shared" si="8"/>
        <v>#DIV/0!</v>
      </c>
      <c r="E191" s="64"/>
      <c r="F191" s="60">
        <f>'Fiscal Equity ELEMENTARY'!F191</f>
        <v>0</v>
      </c>
      <c r="G191" s="28" t="e">
        <f t="shared" si="9"/>
        <v>#DIV/0!</v>
      </c>
      <c r="H191" s="32" t="e">
        <f t="shared" si="10"/>
        <v>#DIV/0!</v>
      </c>
      <c r="I191" s="29" t="e">
        <f t="shared" si="11"/>
        <v>#DIV/0!</v>
      </c>
    </row>
    <row r="192" spans="1:9" ht="15.75" thickBot="1" x14ac:dyDescent="0.3">
      <c r="A192" s="27" t="str">
        <f>'Fiscal Equity ELEMENTARY'!A192</f>
        <v/>
      </c>
      <c r="B192" s="64"/>
      <c r="C192" s="60">
        <f>'Fiscal Equity ELEMENTARY'!C192</f>
        <v>0</v>
      </c>
      <c r="D192" s="28" t="e">
        <f t="shared" si="8"/>
        <v>#DIV/0!</v>
      </c>
      <c r="E192" s="64"/>
      <c r="F192" s="60">
        <f>'Fiscal Equity ELEMENTARY'!F192</f>
        <v>0</v>
      </c>
      <c r="G192" s="28" t="e">
        <f t="shared" si="9"/>
        <v>#DIV/0!</v>
      </c>
      <c r="H192" s="32" t="e">
        <f t="shared" si="10"/>
        <v>#DIV/0!</v>
      </c>
      <c r="I192" s="29" t="e">
        <f t="shared" si="11"/>
        <v>#DIV/0!</v>
      </c>
    </row>
    <row r="193" spans="1:9" ht="15.75" thickBot="1" x14ac:dyDescent="0.3">
      <c r="A193" s="27" t="str">
        <f>'Fiscal Equity ELEMENTARY'!A193</f>
        <v/>
      </c>
      <c r="B193" s="64"/>
      <c r="C193" s="60">
        <f>'Fiscal Equity ELEMENTARY'!C193</f>
        <v>0</v>
      </c>
      <c r="D193" s="28" t="e">
        <f t="shared" si="8"/>
        <v>#DIV/0!</v>
      </c>
      <c r="E193" s="64"/>
      <c r="F193" s="60">
        <f>'Fiscal Equity ELEMENTARY'!F193</f>
        <v>0</v>
      </c>
      <c r="G193" s="28" t="e">
        <f t="shared" si="9"/>
        <v>#DIV/0!</v>
      </c>
      <c r="H193" s="32" t="e">
        <f t="shared" si="10"/>
        <v>#DIV/0!</v>
      </c>
      <c r="I193" s="29" t="e">
        <f t="shared" si="11"/>
        <v>#DIV/0!</v>
      </c>
    </row>
    <row r="194" spans="1:9" ht="15.75" thickBot="1" x14ac:dyDescent="0.3">
      <c r="A194" s="27" t="str">
        <f>'Fiscal Equity ELEMENTARY'!A194</f>
        <v/>
      </c>
      <c r="B194" s="64"/>
      <c r="C194" s="60">
        <f>'Fiscal Equity ELEMENTARY'!C194</f>
        <v>0</v>
      </c>
      <c r="D194" s="28" t="e">
        <f t="shared" si="8"/>
        <v>#DIV/0!</v>
      </c>
      <c r="E194" s="64"/>
      <c r="F194" s="60">
        <f>'Fiscal Equity ELEMENTARY'!F194</f>
        <v>0</v>
      </c>
      <c r="G194" s="28" t="e">
        <f t="shared" si="9"/>
        <v>#DIV/0!</v>
      </c>
      <c r="H194" s="32" t="e">
        <f t="shared" si="10"/>
        <v>#DIV/0!</v>
      </c>
      <c r="I194" s="29" t="e">
        <f t="shared" si="11"/>
        <v>#DIV/0!</v>
      </c>
    </row>
    <row r="195" spans="1:9" ht="15.75" thickBot="1" x14ac:dyDescent="0.3">
      <c r="A195" s="27" t="str">
        <f>'Fiscal Equity ELEMENTARY'!A195</f>
        <v/>
      </c>
      <c r="B195" s="64"/>
      <c r="C195" s="60">
        <f>'Fiscal Equity ELEMENTARY'!C195</f>
        <v>0</v>
      </c>
      <c r="D195" s="28" t="e">
        <f t="shared" si="8"/>
        <v>#DIV/0!</v>
      </c>
      <c r="E195" s="64"/>
      <c r="F195" s="60">
        <f>'Fiscal Equity ELEMENTARY'!F195</f>
        <v>0</v>
      </c>
      <c r="G195" s="28" t="e">
        <f t="shared" si="9"/>
        <v>#DIV/0!</v>
      </c>
      <c r="H195" s="32" t="e">
        <f t="shared" si="10"/>
        <v>#DIV/0!</v>
      </c>
      <c r="I195" s="29" t="e">
        <f t="shared" si="11"/>
        <v>#DIV/0!</v>
      </c>
    </row>
    <row r="196" spans="1:9" ht="15.75" thickBot="1" x14ac:dyDescent="0.3">
      <c r="A196" s="27" t="str">
        <f>'Fiscal Equity ELEMENTARY'!A196</f>
        <v/>
      </c>
      <c r="B196" s="64"/>
      <c r="C196" s="60">
        <f>'Fiscal Equity ELEMENTARY'!C196</f>
        <v>0</v>
      </c>
      <c r="D196" s="28" t="e">
        <f t="shared" si="8"/>
        <v>#DIV/0!</v>
      </c>
      <c r="E196" s="64"/>
      <c r="F196" s="60">
        <f>'Fiscal Equity ELEMENTARY'!F196</f>
        <v>0</v>
      </c>
      <c r="G196" s="28" t="e">
        <f t="shared" si="9"/>
        <v>#DIV/0!</v>
      </c>
      <c r="H196" s="32" t="e">
        <f t="shared" si="10"/>
        <v>#DIV/0!</v>
      </c>
      <c r="I196" s="29" t="e">
        <f t="shared" si="11"/>
        <v>#DIV/0!</v>
      </c>
    </row>
    <row r="197" spans="1:9" ht="15.75" thickBot="1" x14ac:dyDescent="0.3">
      <c r="A197" s="27" t="str">
        <f>'Fiscal Equity ELEMENTARY'!A197</f>
        <v/>
      </c>
      <c r="B197" s="64"/>
      <c r="C197" s="60">
        <f>'Fiscal Equity ELEMENTARY'!C197</f>
        <v>0</v>
      </c>
      <c r="D197" s="28" t="e">
        <f t="shared" si="8"/>
        <v>#DIV/0!</v>
      </c>
      <c r="E197" s="64"/>
      <c r="F197" s="60">
        <f>'Fiscal Equity ELEMENTARY'!F197</f>
        <v>0</v>
      </c>
      <c r="G197" s="28" t="e">
        <f t="shared" si="9"/>
        <v>#DIV/0!</v>
      </c>
      <c r="H197" s="32" t="e">
        <f t="shared" si="10"/>
        <v>#DIV/0!</v>
      </c>
      <c r="I197" s="29" t="e">
        <f t="shared" si="11"/>
        <v>#DIV/0!</v>
      </c>
    </row>
    <row r="198" spans="1:9" ht="15.75" thickBot="1" x14ac:dyDescent="0.3">
      <c r="A198" s="27" t="str">
        <f>'Fiscal Equity ELEMENTARY'!A198</f>
        <v/>
      </c>
      <c r="B198" s="64"/>
      <c r="C198" s="60">
        <f>'Fiscal Equity ELEMENTARY'!C198</f>
        <v>0</v>
      </c>
      <c r="D198" s="28" t="e">
        <f t="shared" si="8"/>
        <v>#DIV/0!</v>
      </c>
      <c r="E198" s="64"/>
      <c r="F198" s="60">
        <f>'Fiscal Equity ELEMENTARY'!F198</f>
        <v>0</v>
      </c>
      <c r="G198" s="28" t="e">
        <f t="shared" si="9"/>
        <v>#DIV/0!</v>
      </c>
      <c r="H198" s="32" t="e">
        <f t="shared" si="10"/>
        <v>#DIV/0!</v>
      </c>
      <c r="I198" s="29" t="e">
        <f t="shared" si="11"/>
        <v>#DIV/0!</v>
      </c>
    </row>
    <row r="199" spans="1:9" ht="15.75" thickBot="1" x14ac:dyDescent="0.3">
      <c r="A199" s="27" t="str">
        <f>'Fiscal Equity ELEMENTARY'!A199</f>
        <v/>
      </c>
      <c r="B199" s="64"/>
      <c r="C199" s="60">
        <f>'Fiscal Equity ELEMENTARY'!C199</f>
        <v>0</v>
      </c>
      <c r="D199" s="28" t="e">
        <f t="shared" si="8"/>
        <v>#DIV/0!</v>
      </c>
      <c r="E199" s="64"/>
      <c r="F199" s="60">
        <f>'Fiscal Equity ELEMENTARY'!F199</f>
        <v>0</v>
      </c>
      <c r="G199" s="28" t="e">
        <f t="shared" si="9"/>
        <v>#DIV/0!</v>
      </c>
      <c r="H199" s="32" t="e">
        <f t="shared" si="10"/>
        <v>#DIV/0!</v>
      </c>
      <c r="I199" s="29" t="e">
        <f t="shared" si="11"/>
        <v>#DIV/0!</v>
      </c>
    </row>
    <row r="200" spans="1:9" ht="15.75" thickBot="1" x14ac:dyDescent="0.3">
      <c r="A200" s="27" t="str">
        <f>'Fiscal Equity ELEMENTARY'!A200</f>
        <v/>
      </c>
      <c r="B200" s="64"/>
      <c r="C200" s="60">
        <f>'Fiscal Equity ELEMENTARY'!C200</f>
        <v>0</v>
      </c>
      <c r="D200" s="28" t="e">
        <f t="shared" si="8"/>
        <v>#DIV/0!</v>
      </c>
      <c r="E200" s="64"/>
      <c r="F200" s="60">
        <f>'Fiscal Equity ELEMENTARY'!F200</f>
        <v>0</v>
      </c>
      <c r="G200" s="28" t="e">
        <f t="shared" si="9"/>
        <v>#DIV/0!</v>
      </c>
      <c r="H200" s="32" t="e">
        <f t="shared" si="10"/>
        <v>#DIV/0!</v>
      </c>
      <c r="I200" s="29" t="e">
        <f t="shared" si="11"/>
        <v>#DIV/0!</v>
      </c>
    </row>
    <row r="201" spans="1:9" ht="15.75" thickBot="1" x14ac:dyDescent="0.3">
      <c r="A201" s="27" t="str">
        <f>'Fiscal Equity ELEMENTARY'!A201</f>
        <v/>
      </c>
      <c r="B201" s="64"/>
      <c r="C201" s="60">
        <f>'Fiscal Equity ELEMENTARY'!C201</f>
        <v>0</v>
      </c>
      <c r="D201" s="28" t="e">
        <f t="shared" ref="D201:D264" si="12">B201/C201</f>
        <v>#DIV/0!</v>
      </c>
      <c r="E201" s="64"/>
      <c r="F201" s="60">
        <f>'Fiscal Equity ELEMENTARY'!F201</f>
        <v>0</v>
      </c>
      <c r="G201" s="28" t="e">
        <f t="shared" ref="G201:G264" si="13">E201/F201</f>
        <v>#DIV/0!</v>
      </c>
      <c r="H201" s="32" t="e">
        <f t="shared" ref="H201:H264" si="14">IF(G201&gt;D201,G201-D201,0)</f>
        <v>#DIV/0!</v>
      </c>
      <c r="I201" s="29" t="e">
        <f t="shared" ref="I201:I264" si="15">IF(H201&lt;0.01,"Yes","No")</f>
        <v>#DIV/0!</v>
      </c>
    </row>
    <row r="202" spans="1:9" ht="15.75" thickBot="1" x14ac:dyDescent="0.3">
      <c r="A202" s="27" t="str">
        <f>'Fiscal Equity ELEMENTARY'!A202</f>
        <v/>
      </c>
      <c r="B202" s="64"/>
      <c r="C202" s="60">
        <f>'Fiscal Equity ELEMENTARY'!C202</f>
        <v>0</v>
      </c>
      <c r="D202" s="28" t="e">
        <f t="shared" si="12"/>
        <v>#DIV/0!</v>
      </c>
      <c r="E202" s="64"/>
      <c r="F202" s="60">
        <f>'Fiscal Equity ELEMENTARY'!F202</f>
        <v>0</v>
      </c>
      <c r="G202" s="28" t="e">
        <f t="shared" si="13"/>
        <v>#DIV/0!</v>
      </c>
      <c r="H202" s="32" t="e">
        <f t="shared" si="14"/>
        <v>#DIV/0!</v>
      </c>
      <c r="I202" s="29" t="e">
        <f t="shared" si="15"/>
        <v>#DIV/0!</v>
      </c>
    </row>
    <row r="203" spans="1:9" ht="15.75" thickBot="1" x14ac:dyDescent="0.3">
      <c r="A203" s="27" t="str">
        <f>'Fiscal Equity ELEMENTARY'!A203</f>
        <v/>
      </c>
      <c r="B203" s="64"/>
      <c r="C203" s="60">
        <f>'Fiscal Equity ELEMENTARY'!C203</f>
        <v>0</v>
      </c>
      <c r="D203" s="28" t="e">
        <f t="shared" si="12"/>
        <v>#DIV/0!</v>
      </c>
      <c r="E203" s="64"/>
      <c r="F203" s="60">
        <f>'Fiscal Equity ELEMENTARY'!F203</f>
        <v>0</v>
      </c>
      <c r="G203" s="28" t="e">
        <f t="shared" si="13"/>
        <v>#DIV/0!</v>
      </c>
      <c r="H203" s="32" t="e">
        <f t="shared" si="14"/>
        <v>#DIV/0!</v>
      </c>
      <c r="I203" s="29" t="e">
        <f t="shared" si="15"/>
        <v>#DIV/0!</v>
      </c>
    </row>
    <row r="204" spans="1:9" ht="15.75" thickBot="1" x14ac:dyDescent="0.3">
      <c r="A204" s="27" t="str">
        <f>'Fiscal Equity ELEMENTARY'!A204</f>
        <v/>
      </c>
      <c r="B204" s="64"/>
      <c r="C204" s="60">
        <f>'Fiscal Equity ELEMENTARY'!C204</f>
        <v>0</v>
      </c>
      <c r="D204" s="28" t="e">
        <f t="shared" si="12"/>
        <v>#DIV/0!</v>
      </c>
      <c r="E204" s="64"/>
      <c r="F204" s="60">
        <f>'Fiscal Equity ELEMENTARY'!F204</f>
        <v>0</v>
      </c>
      <c r="G204" s="28" t="e">
        <f t="shared" si="13"/>
        <v>#DIV/0!</v>
      </c>
      <c r="H204" s="32" t="e">
        <f t="shared" si="14"/>
        <v>#DIV/0!</v>
      </c>
      <c r="I204" s="29" t="e">
        <f t="shared" si="15"/>
        <v>#DIV/0!</v>
      </c>
    </row>
    <row r="205" spans="1:9" ht="15.75" thickBot="1" x14ac:dyDescent="0.3">
      <c r="A205" s="27" t="str">
        <f>'Fiscal Equity ELEMENTARY'!A205</f>
        <v/>
      </c>
      <c r="B205" s="64"/>
      <c r="C205" s="60">
        <f>'Fiscal Equity ELEMENTARY'!C205</f>
        <v>0</v>
      </c>
      <c r="D205" s="28" t="e">
        <f t="shared" si="12"/>
        <v>#DIV/0!</v>
      </c>
      <c r="E205" s="64"/>
      <c r="F205" s="60">
        <f>'Fiscal Equity ELEMENTARY'!F205</f>
        <v>0</v>
      </c>
      <c r="G205" s="28" t="e">
        <f t="shared" si="13"/>
        <v>#DIV/0!</v>
      </c>
      <c r="H205" s="32" t="e">
        <f t="shared" si="14"/>
        <v>#DIV/0!</v>
      </c>
      <c r="I205" s="29" t="e">
        <f t="shared" si="15"/>
        <v>#DIV/0!</v>
      </c>
    </row>
    <row r="206" spans="1:9" ht="15.75" thickBot="1" x14ac:dyDescent="0.3">
      <c r="A206" s="27" t="str">
        <f>'Fiscal Equity ELEMENTARY'!A206</f>
        <v/>
      </c>
      <c r="B206" s="64"/>
      <c r="C206" s="60">
        <f>'Fiscal Equity ELEMENTARY'!C206</f>
        <v>0</v>
      </c>
      <c r="D206" s="28" t="e">
        <f t="shared" si="12"/>
        <v>#DIV/0!</v>
      </c>
      <c r="E206" s="64"/>
      <c r="F206" s="60">
        <f>'Fiscal Equity ELEMENTARY'!F206</f>
        <v>0</v>
      </c>
      <c r="G206" s="28" t="e">
        <f t="shared" si="13"/>
        <v>#DIV/0!</v>
      </c>
      <c r="H206" s="32" t="e">
        <f t="shared" si="14"/>
        <v>#DIV/0!</v>
      </c>
      <c r="I206" s="29" t="e">
        <f t="shared" si="15"/>
        <v>#DIV/0!</v>
      </c>
    </row>
    <row r="207" spans="1:9" ht="15.75" thickBot="1" x14ac:dyDescent="0.3">
      <c r="A207" s="27" t="str">
        <f>'Fiscal Equity ELEMENTARY'!A207</f>
        <v/>
      </c>
      <c r="B207" s="64"/>
      <c r="C207" s="60">
        <f>'Fiscal Equity ELEMENTARY'!C207</f>
        <v>0</v>
      </c>
      <c r="D207" s="28" t="e">
        <f t="shared" si="12"/>
        <v>#DIV/0!</v>
      </c>
      <c r="E207" s="64"/>
      <c r="F207" s="60">
        <f>'Fiscal Equity ELEMENTARY'!F207</f>
        <v>0</v>
      </c>
      <c r="G207" s="28" t="e">
        <f t="shared" si="13"/>
        <v>#DIV/0!</v>
      </c>
      <c r="H207" s="32" t="e">
        <f t="shared" si="14"/>
        <v>#DIV/0!</v>
      </c>
      <c r="I207" s="29" t="e">
        <f t="shared" si="15"/>
        <v>#DIV/0!</v>
      </c>
    </row>
    <row r="208" spans="1:9" ht="15.75" thickBot="1" x14ac:dyDescent="0.3">
      <c r="A208" s="27" t="str">
        <f>'Fiscal Equity ELEMENTARY'!A208</f>
        <v/>
      </c>
      <c r="B208" s="64"/>
      <c r="C208" s="60">
        <f>'Fiscal Equity ELEMENTARY'!C208</f>
        <v>0</v>
      </c>
      <c r="D208" s="28" t="e">
        <f t="shared" si="12"/>
        <v>#DIV/0!</v>
      </c>
      <c r="E208" s="64"/>
      <c r="F208" s="60">
        <f>'Fiscal Equity ELEMENTARY'!F208</f>
        <v>0</v>
      </c>
      <c r="G208" s="28" t="e">
        <f t="shared" si="13"/>
        <v>#DIV/0!</v>
      </c>
      <c r="H208" s="32" t="e">
        <f t="shared" si="14"/>
        <v>#DIV/0!</v>
      </c>
      <c r="I208" s="29" t="e">
        <f t="shared" si="15"/>
        <v>#DIV/0!</v>
      </c>
    </row>
    <row r="209" spans="1:9" ht="15.75" thickBot="1" x14ac:dyDescent="0.3">
      <c r="A209" s="27" t="str">
        <f>'Fiscal Equity ELEMENTARY'!A209</f>
        <v/>
      </c>
      <c r="B209" s="64"/>
      <c r="C209" s="60">
        <f>'Fiscal Equity ELEMENTARY'!C209</f>
        <v>0</v>
      </c>
      <c r="D209" s="28" t="e">
        <f t="shared" si="12"/>
        <v>#DIV/0!</v>
      </c>
      <c r="E209" s="64"/>
      <c r="F209" s="60">
        <f>'Fiscal Equity ELEMENTARY'!F209</f>
        <v>0</v>
      </c>
      <c r="G209" s="28" t="e">
        <f t="shared" si="13"/>
        <v>#DIV/0!</v>
      </c>
      <c r="H209" s="32" t="e">
        <f t="shared" si="14"/>
        <v>#DIV/0!</v>
      </c>
      <c r="I209" s="29" t="e">
        <f t="shared" si="15"/>
        <v>#DIV/0!</v>
      </c>
    </row>
    <row r="210" spans="1:9" ht="15.75" thickBot="1" x14ac:dyDescent="0.3">
      <c r="A210" s="27" t="str">
        <f>'Fiscal Equity ELEMENTARY'!A210</f>
        <v/>
      </c>
      <c r="B210" s="64"/>
      <c r="C210" s="60">
        <f>'Fiscal Equity ELEMENTARY'!C210</f>
        <v>0</v>
      </c>
      <c r="D210" s="28" t="e">
        <f t="shared" si="12"/>
        <v>#DIV/0!</v>
      </c>
      <c r="E210" s="64"/>
      <c r="F210" s="60">
        <f>'Fiscal Equity ELEMENTARY'!F210</f>
        <v>0</v>
      </c>
      <c r="G210" s="28" t="e">
        <f t="shared" si="13"/>
        <v>#DIV/0!</v>
      </c>
      <c r="H210" s="32" t="e">
        <f t="shared" si="14"/>
        <v>#DIV/0!</v>
      </c>
      <c r="I210" s="29" t="e">
        <f t="shared" si="15"/>
        <v>#DIV/0!</v>
      </c>
    </row>
    <row r="211" spans="1:9" ht="15.75" thickBot="1" x14ac:dyDescent="0.3">
      <c r="A211" s="27" t="str">
        <f>'Fiscal Equity ELEMENTARY'!A211</f>
        <v/>
      </c>
      <c r="B211" s="64"/>
      <c r="C211" s="60">
        <f>'Fiscal Equity ELEMENTARY'!C211</f>
        <v>0</v>
      </c>
      <c r="D211" s="28" t="e">
        <f t="shared" si="12"/>
        <v>#DIV/0!</v>
      </c>
      <c r="E211" s="64"/>
      <c r="F211" s="60">
        <f>'Fiscal Equity ELEMENTARY'!F211</f>
        <v>0</v>
      </c>
      <c r="G211" s="28" t="e">
        <f t="shared" si="13"/>
        <v>#DIV/0!</v>
      </c>
      <c r="H211" s="32" t="e">
        <f t="shared" si="14"/>
        <v>#DIV/0!</v>
      </c>
      <c r="I211" s="29" t="e">
        <f t="shared" si="15"/>
        <v>#DIV/0!</v>
      </c>
    </row>
    <row r="212" spans="1:9" ht="15.75" thickBot="1" x14ac:dyDescent="0.3">
      <c r="A212" s="27" t="str">
        <f>'Fiscal Equity ELEMENTARY'!A212</f>
        <v/>
      </c>
      <c r="B212" s="64"/>
      <c r="C212" s="60">
        <f>'Fiscal Equity ELEMENTARY'!C212</f>
        <v>0</v>
      </c>
      <c r="D212" s="28" t="e">
        <f t="shared" si="12"/>
        <v>#DIV/0!</v>
      </c>
      <c r="E212" s="64"/>
      <c r="F212" s="60">
        <f>'Fiscal Equity ELEMENTARY'!F212</f>
        <v>0</v>
      </c>
      <c r="G212" s="28" t="e">
        <f t="shared" si="13"/>
        <v>#DIV/0!</v>
      </c>
      <c r="H212" s="32" t="e">
        <f t="shared" si="14"/>
        <v>#DIV/0!</v>
      </c>
      <c r="I212" s="29" t="e">
        <f t="shared" si="15"/>
        <v>#DIV/0!</v>
      </c>
    </row>
    <row r="213" spans="1:9" ht="15.75" thickBot="1" x14ac:dyDescent="0.3">
      <c r="A213" s="27" t="str">
        <f>'Fiscal Equity ELEMENTARY'!A213</f>
        <v/>
      </c>
      <c r="B213" s="64"/>
      <c r="C213" s="60">
        <f>'Fiscal Equity ELEMENTARY'!C213</f>
        <v>0</v>
      </c>
      <c r="D213" s="28" t="e">
        <f t="shared" si="12"/>
        <v>#DIV/0!</v>
      </c>
      <c r="E213" s="64"/>
      <c r="F213" s="60">
        <f>'Fiscal Equity ELEMENTARY'!F213</f>
        <v>0</v>
      </c>
      <c r="G213" s="28" t="e">
        <f t="shared" si="13"/>
        <v>#DIV/0!</v>
      </c>
      <c r="H213" s="32" t="e">
        <f t="shared" si="14"/>
        <v>#DIV/0!</v>
      </c>
      <c r="I213" s="29" t="e">
        <f t="shared" si="15"/>
        <v>#DIV/0!</v>
      </c>
    </row>
    <row r="214" spans="1:9" ht="15.75" thickBot="1" x14ac:dyDescent="0.3">
      <c r="A214" s="27" t="str">
        <f>'Fiscal Equity ELEMENTARY'!A214</f>
        <v/>
      </c>
      <c r="B214" s="64"/>
      <c r="C214" s="60">
        <f>'Fiscal Equity ELEMENTARY'!C214</f>
        <v>0</v>
      </c>
      <c r="D214" s="28" t="e">
        <f t="shared" si="12"/>
        <v>#DIV/0!</v>
      </c>
      <c r="E214" s="64"/>
      <c r="F214" s="60">
        <f>'Fiscal Equity ELEMENTARY'!F214</f>
        <v>0</v>
      </c>
      <c r="G214" s="28" t="e">
        <f t="shared" si="13"/>
        <v>#DIV/0!</v>
      </c>
      <c r="H214" s="32" t="e">
        <f t="shared" si="14"/>
        <v>#DIV/0!</v>
      </c>
      <c r="I214" s="29" t="e">
        <f t="shared" si="15"/>
        <v>#DIV/0!</v>
      </c>
    </row>
    <row r="215" spans="1:9" ht="15.75" thickBot="1" x14ac:dyDescent="0.3">
      <c r="A215" s="27" t="str">
        <f>'Fiscal Equity ELEMENTARY'!A215</f>
        <v/>
      </c>
      <c r="B215" s="64"/>
      <c r="C215" s="60">
        <f>'Fiscal Equity ELEMENTARY'!C215</f>
        <v>0</v>
      </c>
      <c r="D215" s="28" t="e">
        <f t="shared" si="12"/>
        <v>#DIV/0!</v>
      </c>
      <c r="E215" s="64"/>
      <c r="F215" s="60">
        <f>'Fiscal Equity ELEMENTARY'!F215</f>
        <v>0</v>
      </c>
      <c r="G215" s="28" t="e">
        <f t="shared" si="13"/>
        <v>#DIV/0!</v>
      </c>
      <c r="H215" s="32" t="e">
        <f t="shared" si="14"/>
        <v>#DIV/0!</v>
      </c>
      <c r="I215" s="29" t="e">
        <f t="shared" si="15"/>
        <v>#DIV/0!</v>
      </c>
    </row>
    <row r="216" spans="1:9" ht="15.75" thickBot="1" x14ac:dyDescent="0.3">
      <c r="A216" s="27" t="str">
        <f>'Fiscal Equity ELEMENTARY'!A216</f>
        <v/>
      </c>
      <c r="B216" s="64"/>
      <c r="C216" s="60">
        <f>'Fiscal Equity ELEMENTARY'!C216</f>
        <v>0</v>
      </c>
      <c r="D216" s="28" t="e">
        <f t="shared" si="12"/>
        <v>#DIV/0!</v>
      </c>
      <c r="E216" s="64"/>
      <c r="F216" s="60">
        <f>'Fiscal Equity ELEMENTARY'!F216</f>
        <v>0</v>
      </c>
      <c r="G216" s="28" t="e">
        <f t="shared" si="13"/>
        <v>#DIV/0!</v>
      </c>
      <c r="H216" s="32" t="e">
        <f t="shared" si="14"/>
        <v>#DIV/0!</v>
      </c>
      <c r="I216" s="29" t="e">
        <f t="shared" si="15"/>
        <v>#DIV/0!</v>
      </c>
    </row>
    <row r="217" spans="1:9" ht="15.75" thickBot="1" x14ac:dyDescent="0.3">
      <c r="A217" s="27" t="str">
        <f>'Fiscal Equity ELEMENTARY'!A217</f>
        <v/>
      </c>
      <c r="B217" s="64"/>
      <c r="C217" s="60">
        <f>'Fiscal Equity ELEMENTARY'!C217</f>
        <v>0</v>
      </c>
      <c r="D217" s="28" t="e">
        <f t="shared" si="12"/>
        <v>#DIV/0!</v>
      </c>
      <c r="E217" s="64"/>
      <c r="F217" s="60">
        <f>'Fiscal Equity ELEMENTARY'!F217</f>
        <v>0</v>
      </c>
      <c r="G217" s="28" t="e">
        <f t="shared" si="13"/>
        <v>#DIV/0!</v>
      </c>
      <c r="H217" s="32" t="e">
        <f t="shared" si="14"/>
        <v>#DIV/0!</v>
      </c>
      <c r="I217" s="29" t="e">
        <f t="shared" si="15"/>
        <v>#DIV/0!</v>
      </c>
    </row>
    <row r="218" spans="1:9" ht="15.75" thickBot="1" x14ac:dyDescent="0.3">
      <c r="A218" s="27" t="str">
        <f>'Fiscal Equity ELEMENTARY'!A218</f>
        <v/>
      </c>
      <c r="B218" s="64"/>
      <c r="C218" s="60">
        <f>'Fiscal Equity ELEMENTARY'!C218</f>
        <v>0</v>
      </c>
      <c r="D218" s="28" t="e">
        <f t="shared" si="12"/>
        <v>#DIV/0!</v>
      </c>
      <c r="E218" s="64"/>
      <c r="F218" s="60">
        <f>'Fiscal Equity ELEMENTARY'!F218</f>
        <v>0</v>
      </c>
      <c r="G218" s="28" t="e">
        <f t="shared" si="13"/>
        <v>#DIV/0!</v>
      </c>
      <c r="H218" s="32" t="e">
        <f t="shared" si="14"/>
        <v>#DIV/0!</v>
      </c>
      <c r="I218" s="29" t="e">
        <f t="shared" si="15"/>
        <v>#DIV/0!</v>
      </c>
    </row>
    <row r="219" spans="1:9" ht="15.75" thickBot="1" x14ac:dyDescent="0.3">
      <c r="A219" s="27" t="str">
        <f>'Fiscal Equity ELEMENTARY'!A219</f>
        <v/>
      </c>
      <c r="B219" s="64"/>
      <c r="C219" s="60">
        <f>'Fiscal Equity ELEMENTARY'!C219</f>
        <v>0</v>
      </c>
      <c r="D219" s="28" t="e">
        <f t="shared" si="12"/>
        <v>#DIV/0!</v>
      </c>
      <c r="E219" s="64"/>
      <c r="F219" s="60">
        <f>'Fiscal Equity ELEMENTARY'!F219</f>
        <v>0</v>
      </c>
      <c r="G219" s="28" t="e">
        <f t="shared" si="13"/>
        <v>#DIV/0!</v>
      </c>
      <c r="H219" s="32" t="e">
        <f t="shared" si="14"/>
        <v>#DIV/0!</v>
      </c>
      <c r="I219" s="29" t="e">
        <f t="shared" si="15"/>
        <v>#DIV/0!</v>
      </c>
    </row>
    <row r="220" spans="1:9" ht="15.75" thickBot="1" x14ac:dyDescent="0.3">
      <c r="A220" s="27" t="str">
        <f>'Fiscal Equity ELEMENTARY'!A220</f>
        <v/>
      </c>
      <c r="B220" s="64"/>
      <c r="C220" s="60">
        <f>'Fiscal Equity ELEMENTARY'!C220</f>
        <v>0</v>
      </c>
      <c r="D220" s="28" t="e">
        <f t="shared" si="12"/>
        <v>#DIV/0!</v>
      </c>
      <c r="E220" s="64"/>
      <c r="F220" s="60">
        <f>'Fiscal Equity ELEMENTARY'!F220</f>
        <v>0</v>
      </c>
      <c r="G220" s="28" t="e">
        <f t="shared" si="13"/>
        <v>#DIV/0!</v>
      </c>
      <c r="H220" s="32" t="e">
        <f t="shared" si="14"/>
        <v>#DIV/0!</v>
      </c>
      <c r="I220" s="29" t="e">
        <f t="shared" si="15"/>
        <v>#DIV/0!</v>
      </c>
    </row>
    <row r="221" spans="1:9" ht="15.75" thickBot="1" x14ac:dyDescent="0.3">
      <c r="A221" s="27" t="str">
        <f>'Fiscal Equity ELEMENTARY'!A221</f>
        <v/>
      </c>
      <c r="B221" s="64"/>
      <c r="C221" s="60">
        <f>'Fiscal Equity ELEMENTARY'!C221</f>
        <v>0</v>
      </c>
      <c r="D221" s="28" t="e">
        <f t="shared" si="12"/>
        <v>#DIV/0!</v>
      </c>
      <c r="E221" s="64"/>
      <c r="F221" s="60">
        <f>'Fiscal Equity ELEMENTARY'!F221</f>
        <v>0</v>
      </c>
      <c r="G221" s="28" t="e">
        <f t="shared" si="13"/>
        <v>#DIV/0!</v>
      </c>
      <c r="H221" s="32" t="e">
        <f t="shared" si="14"/>
        <v>#DIV/0!</v>
      </c>
      <c r="I221" s="29" t="e">
        <f t="shared" si="15"/>
        <v>#DIV/0!</v>
      </c>
    </row>
    <row r="222" spans="1:9" ht="15.75" thickBot="1" x14ac:dyDescent="0.3">
      <c r="A222" s="27" t="str">
        <f>'Fiscal Equity ELEMENTARY'!A222</f>
        <v/>
      </c>
      <c r="B222" s="64"/>
      <c r="C222" s="60">
        <f>'Fiscal Equity ELEMENTARY'!C222</f>
        <v>0</v>
      </c>
      <c r="D222" s="28" t="e">
        <f t="shared" si="12"/>
        <v>#DIV/0!</v>
      </c>
      <c r="E222" s="64"/>
      <c r="F222" s="60">
        <f>'Fiscal Equity ELEMENTARY'!F222</f>
        <v>0</v>
      </c>
      <c r="G222" s="28" t="e">
        <f t="shared" si="13"/>
        <v>#DIV/0!</v>
      </c>
      <c r="H222" s="32" t="e">
        <f t="shared" si="14"/>
        <v>#DIV/0!</v>
      </c>
      <c r="I222" s="29" t="e">
        <f t="shared" si="15"/>
        <v>#DIV/0!</v>
      </c>
    </row>
    <row r="223" spans="1:9" ht="15.75" thickBot="1" x14ac:dyDescent="0.3">
      <c r="A223" s="27" t="str">
        <f>'Fiscal Equity ELEMENTARY'!A223</f>
        <v/>
      </c>
      <c r="B223" s="64"/>
      <c r="C223" s="60">
        <f>'Fiscal Equity ELEMENTARY'!C223</f>
        <v>0</v>
      </c>
      <c r="D223" s="28" t="e">
        <f t="shared" si="12"/>
        <v>#DIV/0!</v>
      </c>
      <c r="E223" s="64"/>
      <c r="F223" s="60">
        <f>'Fiscal Equity ELEMENTARY'!F223</f>
        <v>0</v>
      </c>
      <c r="G223" s="28" t="e">
        <f t="shared" si="13"/>
        <v>#DIV/0!</v>
      </c>
      <c r="H223" s="32" t="e">
        <f t="shared" si="14"/>
        <v>#DIV/0!</v>
      </c>
      <c r="I223" s="29" t="e">
        <f t="shared" si="15"/>
        <v>#DIV/0!</v>
      </c>
    </row>
    <row r="224" spans="1:9" ht="15.75" thickBot="1" x14ac:dyDescent="0.3">
      <c r="A224" s="27" t="str">
        <f>'Fiscal Equity ELEMENTARY'!A224</f>
        <v/>
      </c>
      <c r="B224" s="64"/>
      <c r="C224" s="60">
        <f>'Fiscal Equity ELEMENTARY'!C224</f>
        <v>0</v>
      </c>
      <c r="D224" s="28" t="e">
        <f t="shared" si="12"/>
        <v>#DIV/0!</v>
      </c>
      <c r="E224" s="64"/>
      <c r="F224" s="60">
        <f>'Fiscal Equity ELEMENTARY'!F224</f>
        <v>0</v>
      </c>
      <c r="G224" s="28" t="e">
        <f t="shared" si="13"/>
        <v>#DIV/0!</v>
      </c>
      <c r="H224" s="32" t="e">
        <f t="shared" si="14"/>
        <v>#DIV/0!</v>
      </c>
      <c r="I224" s="29" t="e">
        <f t="shared" si="15"/>
        <v>#DIV/0!</v>
      </c>
    </row>
    <row r="225" spans="1:9" ht="15.75" thickBot="1" x14ac:dyDescent="0.3">
      <c r="A225" s="27" t="str">
        <f>'Fiscal Equity ELEMENTARY'!A225</f>
        <v/>
      </c>
      <c r="B225" s="64"/>
      <c r="C225" s="60">
        <f>'Fiscal Equity ELEMENTARY'!C225</f>
        <v>0</v>
      </c>
      <c r="D225" s="28" t="e">
        <f t="shared" si="12"/>
        <v>#DIV/0!</v>
      </c>
      <c r="E225" s="64"/>
      <c r="F225" s="60">
        <f>'Fiscal Equity ELEMENTARY'!F225</f>
        <v>0</v>
      </c>
      <c r="G225" s="28" t="e">
        <f t="shared" si="13"/>
        <v>#DIV/0!</v>
      </c>
      <c r="H225" s="32" t="e">
        <f t="shared" si="14"/>
        <v>#DIV/0!</v>
      </c>
      <c r="I225" s="29" t="e">
        <f t="shared" si="15"/>
        <v>#DIV/0!</v>
      </c>
    </row>
    <row r="226" spans="1:9" ht="15.75" thickBot="1" x14ac:dyDescent="0.3">
      <c r="A226" s="27" t="str">
        <f>'Fiscal Equity ELEMENTARY'!A226</f>
        <v/>
      </c>
      <c r="B226" s="64"/>
      <c r="C226" s="60">
        <f>'Fiscal Equity ELEMENTARY'!C226</f>
        <v>0</v>
      </c>
      <c r="D226" s="28" t="e">
        <f t="shared" si="12"/>
        <v>#DIV/0!</v>
      </c>
      <c r="E226" s="64"/>
      <c r="F226" s="60">
        <f>'Fiscal Equity ELEMENTARY'!F226</f>
        <v>0</v>
      </c>
      <c r="G226" s="28" t="e">
        <f t="shared" si="13"/>
        <v>#DIV/0!</v>
      </c>
      <c r="H226" s="32" t="e">
        <f t="shared" si="14"/>
        <v>#DIV/0!</v>
      </c>
      <c r="I226" s="29" t="e">
        <f t="shared" si="15"/>
        <v>#DIV/0!</v>
      </c>
    </row>
    <row r="227" spans="1:9" ht="15.75" thickBot="1" x14ac:dyDescent="0.3">
      <c r="A227" s="27" t="str">
        <f>'Fiscal Equity ELEMENTARY'!A227</f>
        <v/>
      </c>
      <c r="B227" s="64"/>
      <c r="C227" s="60">
        <f>'Fiscal Equity ELEMENTARY'!C227</f>
        <v>0</v>
      </c>
      <c r="D227" s="28" t="e">
        <f t="shared" si="12"/>
        <v>#DIV/0!</v>
      </c>
      <c r="E227" s="64"/>
      <c r="F227" s="60">
        <f>'Fiscal Equity ELEMENTARY'!F227</f>
        <v>0</v>
      </c>
      <c r="G227" s="28" t="e">
        <f t="shared" si="13"/>
        <v>#DIV/0!</v>
      </c>
      <c r="H227" s="32" t="e">
        <f t="shared" si="14"/>
        <v>#DIV/0!</v>
      </c>
      <c r="I227" s="29" t="e">
        <f t="shared" si="15"/>
        <v>#DIV/0!</v>
      </c>
    </row>
    <row r="228" spans="1:9" ht="15.75" thickBot="1" x14ac:dyDescent="0.3">
      <c r="A228" s="27" t="str">
        <f>'Fiscal Equity ELEMENTARY'!A228</f>
        <v/>
      </c>
      <c r="B228" s="64"/>
      <c r="C228" s="60">
        <f>'Fiscal Equity ELEMENTARY'!C228</f>
        <v>0</v>
      </c>
      <c r="D228" s="28" t="e">
        <f t="shared" si="12"/>
        <v>#DIV/0!</v>
      </c>
      <c r="E228" s="64"/>
      <c r="F228" s="60">
        <f>'Fiscal Equity ELEMENTARY'!F228</f>
        <v>0</v>
      </c>
      <c r="G228" s="28" t="e">
        <f t="shared" si="13"/>
        <v>#DIV/0!</v>
      </c>
      <c r="H228" s="32" t="e">
        <f t="shared" si="14"/>
        <v>#DIV/0!</v>
      </c>
      <c r="I228" s="29" t="e">
        <f t="shared" si="15"/>
        <v>#DIV/0!</v>
      </c>
    </row>
    <row r="229" spans="1:9" ht="15.75" thickBot="1" x14ac:dyDescent="0.3">
      <c r="A229" s="27" t="str">
        <f>'Fiscal Equity ELEMENTARY'!A229</f>
        <v/>
      </c>
      <c r="B229" s="64"/>
      <c r="C229" s="60">
        <f>'Fiscal Equity ELEMENTARY'!C229</f>
        <v>0</v>
      </c>
      <c r="D229" s="28" t="e">
        <f t="shared" si="12"/>
        <v>#DIV/0!</v>
      </c>
      <c r="E229" s="64"/>
      <c r="F229" s="60">
        <f>'Fiscal Equity ELEMENTARY'!F229</f>
        <v>0</v>
      </c>
      <c r="G229" s="28" t="e">
        <f t="shared" si="13"/>
        <v>#DIV/0!</v>
      </c>
      <c r="H229" s="32" t="e">
        <f t="shared" si="14"/>
        <v>#DIV/0!</v>
      </c>
      <c r="I229" s="29" t="e">
        <f t="shared" si="15"/>
        <v>#DIV/0!</v>
      </c>
    </row>
    <row r="230" spans="1:9" ht="15.75" thickBot="1" x14ac:dyDescent="0.3">
      <c r="A230" s="27" t="str">
        <f>'Fiscal Equity ELEMENTARY'!A230</f>
        <v/>
      </c>
      <c r="B230" s="64"/>
      <c r="C230" s="60">
        <f>'Fiscal Equity ELEMENTARY'!C230</f>
        <v>0</v>
      </c>
      <c r="D230" s="28" t="e">
        <f t="shared" si="12"/>
        <v>#DIV/0!</v>
      </c>
      <c r="E230" s="64"/>
      <c r="F230" s="60">
        <f>'Fiscal Equity ELEMENTARY'!F230</f>
        <v>0</v>
      </c>
      <c r="G230" s="28" t="e">
        <f t="shared" si="13"/>
        <v>#DIV/0!</v>
      </c>
      <c r="H230" s="32" t="e">
        <f t="shared" si="14"/>
        <v>#DIV/0!</v>
      </c>
      <c r="I230" s="29" t="e">
        <f t="shared" si="15"/>
        <v>#DIV/0!</v>
      </c>
    </row>
    <row r="231" spans="1:9" ht="15.75" thickBot="1" x14ac:dyDescent="0.3">
      <c r="A231" s="27" t="str">
        <f>'Fiscal Equity ELEMENTARY'!A231</f>
        <v/>
      </c>
      <c r="B231" s="64"/>
      <c r="C231" s="60">
        <f>'Fiscal Equity ELEMENTARY'!C231</f>
        <v>0</v>
      </c>
      <c r="D231" s="28" t="e">
        <f t="shared" si="12"/>
        <v>#DIV/0!</v>
      </c>
      <c r="E231" s="64"/>
      <c r="F231" s="60">
        <f>'Fiscal Equity ELEMENTARY'!F231</f>
        <v>0</v>
      </c>
      <c r="G231" s="28" t="e">
        <f t="shared" si="13"/>
        <v>#DIV/0!</v>
      </c>
      <c r="H231" s="32" t="e">
        <f t="shared" si="14"/>
        <v>#DIV/0!</v>
      </c>
      <c r="I231" s="29" t="e">
        <f t="shared" si="15"/>
        <v>#DIV/0!</v>
      </c>
    </row>
    <row r="232" spans="1:9" ht="15.75" thickBot="1" x14ac:dyDescent="0.3">
      <c r="A232" s="27" t="str">
        <f>'Fiscal Equity ELEMENTARY'!A232</f>
        <v/>
      </c>
      <c r="B232" s="64"/>
      <c r="C232" s="60">
        <f>'Fiscal Equity ELEMENTARY'!C232</f>
        <v>0</v>
      </c>
      <c r="D232" s="28" t="e">
        <f t="shared" si="12"/>
        <v>#DIV/0!</v>
      </c>
      <c r="E232" s="64"/>
      <c r="F232" s="60">
        <f>'Fiscal Equity ELEMENTARY'!F232</f>
        <v>0</v>
      </c>
      <c r="G232" s="28" t="e">
        <f t="shared" si="13"/>
        <v>#DIV/0!</v>
      </c>
      <c r="H232" s="32" t="e">
        <f t="shared" si="14"/>
        <v>#DIV/0!</v>
      </c>
      <c r="I232" s="29" t="e">
        <f t="shared" si="15"/>
        <v>#DIV/0!</v>
      </c>
    </row>
    <row r="233" spans="1:9" ht="15.75" thickBot="1" x14ac:dyDescent="0.3">
      <c r="A233" s="27" t="str">
        <f>'Fiscal Equity ELEMENTARY'!A233</f>
        <v/>
      </c>
      <c r="B233" s="64"/>
      <c r="C233" s="60">
        <f>'Fiscal Equity ELEMENTARY'!C233</f>
        <v>0</v>
      </c>
      <c r="D233" s="28" t="e">
        <f t="shared" si="12"/>
        <v>#DIV/0!</v>
      </c>
      <c r="E233" s="64"/>
      <c r="F233" s="60">
        <f>'Fiscal Equity ELEMENTARY'!F233</f>
        <v>0</v>
      </c>
      <c r="G233" s="28" t="e">
        <f t="shared" si="13"/>
        <v>#DIV/0!</v>
      </c>
      <c r="H233" s="32" t="e">
        <f t="shared" si="14"/>
        <v>#DIV/0!</v>
      </c>
      <c r="I233" s="29" t="e">
        <f t="shared" si="15"/>
        <v>#DIV/0!</v>
      </c>
    </row>
    <row r="234" spans="1:9" ht="15.75" thickBot="1" x14ac:dyDescent="0.3">
      <c r="A234" s="27" t="str">
        <f>'Fiscal Equity ELEMENTARY'!A234</f>
        <v/>
      </c>
      <c r="B234" s="64"/>
      <c r="C234" s="60">
        <f>'Fiscal Equity ELEMENTARY'!C234</f>
        <v>0</v>
      </c>
      <c r="D234" s="28" t="e">
        <f t="shared" si="12"/>
        <v>#DIV/0!</v>
      </c>
      <c r="E234" s="64"/>
      <c r="F234" s="60">
        <f>'Fiscal Equity ELEMENTARY'!F234</f>
        <v>0</v>
      </c>
      <c r="G234" s="28" t="e">
        <f t="shared" si="13"/>
        <v>#DIV/0!</v>
      </c>
      <c r="H234" s="32" t="e">
        <f t="shared" si="14"/>
        <v>#DIV/0!</v>
      </c>
      <c r="I234" s="29" t="e">
        <f t="shared" si="15"/>
        <v>#DIV/0!</v>
      </c>
    </row>
    <row r="235" spans="1:9" ht="15.75" thickBot="1" x14ac:dyDescent="0.3">
      <c r="A235" s="27" t="str">
        <f>'Fiscal Equity ELEMENTARY'!A235</f>
        <v/>
      </c>
      <c r="B235" s="64"/>
      <c r="C235" s="60">
        <f>'Fiscal Equity ELEMENTARY'!C235</f>
        <v>0</v>
      </c>
      <c r="D235" s="28" t="e">
        <f t="shared" si="12"/>
        <v>#DIV/0!</v>
      </c>
      <c r="E235" s="64"/>
      <c r="F235" s="60">
        <f>'Fiscal Equity ELEMENTARY'!F235</f>
        <v>0</v>
      </c>
      <c r="G235" s="28" t="e">
        <f t="shared" si="13"/>
        <v>#DIV/0!</v>
      </c>
      <c r="H235" s="32" t="e">
        <f t="shared" si="14"/>
        <v>#DIV/0!</v>
      </c>
      <c r="I235" s="29" t="e">
        <f t="shared" si="15"/>
        <v>#DIV/0!</v>
      </c>
    </row>
    <row r="236" spans="1:9" ht="15.75" thickBot="1" x14ac:dyDescent="0.3">
      <c r="A236" s="27" t="str">
        <f>'Fiscal Equity ELEMENTARY'!A236</f>
        <v/>
      </c>
      <c r="B236" s="64"/>
      <c r="C236" s="60">
        <f>'Fiscal Equity ELEMENTARY'!C236</f>
        <v>0</v>
      </c>
      <c r="D236" s="28" t="e">
        <f t="shared" si="12"/>
        <v>#DIV/0!</v>
      </c>
      <c r="E236" s="64"/>
      <c r="F236" s="60">
        <f>'Fiscal Equity ELEMENTARY'!F236</f>
        <v>0</v>
      </c>
      <c r="G236" s="28" t="e">
        <f t="shared" si="13"/>
        <v>#DIV/0!</v>
      </c>
      <c r="H236" s="32" t="e">
        <f t="shared" si="14"/>
        <v>#DIV/0!</v>
      </c>
      <c r="I236" s="29" t="e">
        <f t="shared" si="15"/>
        <v>#DIV/0!</v>
      </c>
    </row>
    <row r="237" spans="1:9" ht="15.75" thickBot="1" x14ac:dyDescent="0.3">
      <c r="A237" s="27" t="str">
        <f>'Fiscal Equity ELEMENTARY'!A237</f>
        <v/>
      </c>
      <c r="B237" s="64"/>
      <c r="C237" s="60">
        <f>'Fiscal Equity ELEMENTARY'!C237</f>
        <v>0</v>
      </c>
      <c r="D237" s="28" t="e">
        <f t="shared" si="12"/>
        <v>#DIV/0!</v>
      </c>
      <c r="E237" s="64"/>
      <c r="F237" s="60">
        <f>'Fiscal Equity ELEMENTARY'!F237</f>
        <v>0</v>
      </c>
      <c r="G237" s="28" t="e">
        <f t="shared" si="13"/>
        <v>#DIV/0!</v>
      </c>
      <c r="H237" s="32" t="e">
        <f t="shared" si="14"/>
        <v>#DIV/0!</v>
      </c>
      <c r="I237" s="29" t="e">
        <f t="shared" si="15"/>
        <v>#DIV/0!</v>
      </c>
    </row>
    <row r="238" spans="1:9" ht="15.75" thickBot="1" x14ac:dyDescent="0.3">
      <c r="A238" s="27" t="str">
        <f>'Fiscal Equity ELEMENTARY'!A238</f>
        <v/>
      </c>
      <c r="B238" s="64"/>
      <c r="C238" s="60">
        <f>'Fiscal Equity ELEMENTARY'!C238</f>
        <v>0</v>
      </c>
      <c r="D238" s="28" t="e">
        <f t="shared" si="12"/>
        <v>#DIV/0!</v>
      </c>
      <c r="E238" s="64"/>
      <c r="F238" s="60">
        <f>'Fiscal Equity ELEMENTARY'!F238</f>
        <v>0</v>
      </c>
      <c r="G238" s="28" t="e">
        <f t="shared" si="13"/>
        <v>#DIV/0!</v>
      </c>
      <c r="H238" s="32" t="e">
        <f t="shared" si="14"/>
        <v>#DIV/0!</v>
      </c>
      <c r="I238" s="29" t="e">
        <f t="shared" si="15"/>
        <v>#DIV/0!</v>
      </c>
    </row>
    <row r="239" spans="1:9" ht="15.75" thickBot="1" x14ac:dyDescent="0.3">
      <c r="A239" s="27" t="str">
        <f>'Fiscal Equity ELEMENTARY'!A239</f>
        <v/>
      </c>
      <c r="B239" s="64"/>
      <c r="C239" s="60">
        <f>'Fiscal Equity ELEMENTARY'!C239</f>
        <v>0</v>
      </c>
      <c r="D239" s="28" t="e">
        <f t="shared" si="12"/>
        <v>#DIV/0!</v>
      </c>
      <c r="E239" s="64"/>
      <c r="F239" s="60">
        <f>'Fiscal Equity ELEMENTARY'!F239</f>
        <v>0</v>
      </c>
      <c r="G239" s="28" t="e">
        <f t="shared" si="13"/>
        <v>#DIV/0!</v>
      </c>
      <c r="H239" s="32" t="e">
        <f t="shared" si="14"/>
        <v>#DIV/0!</v>
      </c>
      <c r="I239" s="29" t="e">
        <f t="shared" si="15"/>
        <v>#DIV/0!</v>
      </c>
    </row>
    <row r="240" spans="1:9" ht="15.75" thickBot="1" x14ac:dyDescent="0.3">
      <c r="A240" s="27" t="str">
        <f>'Fiscal Equity ELEMENTARY'!A240</f>
        <v/>
      </c>
      <c r="B240" s="64"/>
      <c r="C240" s="60">
        <f>'Fiscal Equity ELEMENTARY'!C240</f>
        <v>0</v>
      </c>
      <c r="D240" s="28" t="e">
        <f t="shared" si="12"/>
        <v>#DIV/0!</v>
      </c>
      <c r="E240" s="64"/>
      <c r="F240" s="60">
        <f>'Fiscal Equity ELEMENTARY'!F240</f>
        <v>0</v>
      </c>
      <c r="G240" s="28" t="e">
        <f t="shared" si="13"/>
        <v>#DIV/0!</v>
      </c>
      <c r="H240" s="32" t="e">
        <f t="shared" si="14"/>
        <v>#DIV/0!</v>
      </c>
      <c r="I240" s="29" t="e">
        <f t="shared" si="15"/>
        <v>#DIV/0!</v>
      </c>
    </row>
    <row r="241" spans="1:9" ht="15.75" thickBot="1" x14ac:dyDescent="0.3">
      <c r="A241" s="27" t="str">
        <f>'Fiscal Equity ELEMENTARY'!A241</f>
        <v/>
      </c>
      <c r="B241" s="64"/>
      <c r="C241" s="60">
        <f>'Fiscal Equity ELEMENTARY'!C241</f>
        <v>0</v>
      </c>
      <c r="D241" s="28" t="e">
        <f t="shared" si="12"/>
        <v>#DIV/0!</v>
      </c>
      <c r="E241" s="64"/>
      <c r="F241" s="60">
        <f>'Fiscal Equity ELEMENTARY'!F241</f>
        <v>0</v>
      </c>
      <c r="G241" s="28" t="e">
        <f t="shared" si="13"/>
        <v>#DIV/0!</v>
      </c>
      <c r="H241" s="32" t="e">
        <f t="shared" si="14"/>
        <v>#DIV/0!</v>
      </c>
      <c r="I241" s="29" t="e">
        <f t="shared" si="15"/>
        <v>#DIV/0!</v>
      </c>
    </row>
    <row r="242" spans="1:9" ht="15.75" thickBot="1" x14ac:dyDescent="0.3">
      <c r="A242" s="27" t="str">
        <f>'Fiscal Equity ELEMENTARY'!A242</f>
        <v/>
      </c>
      <c r="B242" s="64"/>
      <c r="C242" s="60">
        <f>'Fiscal Equity ELEMENTARY'!C242</f>
        <v>0</v>
      </c>
      <c r="D242" s="28" t="e">
        <f t="shared" si="12"/>
        <v>#DIV/0!</v>
      </c>
      <c r="E242" s="64"/>
      <c r="F242" s="60">
        <f>'Fiscal Equity ELEMENTARY'!F242</f>
        <v>0</v>
      </c>
      <c r="G242" s="28" t="e">
        <f t="shared" si="13"/>
        <v>#DIV/0!</v>
      </c>
      <c r="H242" s="32" t="e">
        <f t="shared" si="14"/>
        <v>#DIV/0!</v>
      </c>
      <c r="I242" s="29" t="e">
        <f t="shared" si="15"/>
        <v>#DIV/0!</v>
      </c>
    </row>
    <row r="243" spans="1:9" ht="15.75" thickBot="1" x14ac:dyDescent="0.3">
      <c r="A243" s="27" t="str">
        <f>'Fiscal Equity ELEMENTARY'!A243</f>
        <v/>
      </c>
      <c r="B243" s="64"/>
      <c r="C243" s="60">
        <f>'Fiscal Equity ELEMENTARY'!C243</f>
        <v>0</v>
      </c>
      <c r="D243" s="28" t="e">
        <f t="shared" si="12"/>
        <v>#DIV/0!</v>
      </c>
      <c r="E243" s="64"/>
      <c r="F243" s="60">
        <f>'Fiscal Equity ELEMENTARY'!F243</f>
        <v>0</v>
      </c>
      <c r="G243" s="28" t="e">
        <f t="shared" si="13"/>
        <v>#DIV/0!</v>
      </c>
      <c r="H243" s="32" t="e">
        <f t="shared" si="14"/>
        <v>#DIV/0!</v>
      </c>
      <c r="I243" s="29" t="e">
        <f t="shared" si="15"/>
        <v>#DIV/0!</v>
      </c>
    </row>
    <row r="244" spans="1:9" ht="15.75" thickBot="1" x14ac:dyDescent="0.3">
      <c r="A244" s="27" t="str">
        <f>'Fiscal Equity ELEMENTARY'!A244</f>
        <v/>
      </c>
      <c r="B244" s="64"/>
      <c r="C244" s="60">
        <f>'Fiscal Equity ELEMENTARY'!C244</f>
        <v>0</v>
      </c>
      <c r="D244" s="28" t="e">
        <f t="shared" si="12"/>
        <v>#DIV/0!</v>
      </c>
      <c r="E244" s="64"/>
      <c r="F244" s="60">
        <f>'Fiscal Equity ELEMENTARY'!F244</f>
        <v>0</v>
      </c>
      <c r="G244" s="28" t="e">
        <f t="shared" si="13"/>
        <v>#DIV/0!</v>
      </c>
      <c r="H244" s="32" t="e">
        <f t="shared" si="14"/>
        <v>#DIV/0!</v>
      </c>
      <c r="I244" s="29" t="e">
        <f t="shared" si="15"/>
        <v>#DIV/0!</v>
      </c>
    </row>
    <row r="245" spans="1:9" ht="15.75" thickBot="1" x14ac:dyDescent="0.3">
      <c r="A245" s="27" t="str">
        <f>'Fiscal Equity ELEMENTARY'!A245</f>
        <v/>
      </c>
      <c r="B245" s="64"/>
      <c r="C245" s="60">
        <f>'Fiscal Equity ELEMENTARY'!C245</f>
        <v>0</v>
      </c>
      <c r="D245" s="28" t="e">
        <f t="shared" si="12"/>
        <v>#DIV/0!</v>
      </c>
      <c r="E245" s="64"/>
      <c r="F245" s="60">
        <f>'Fiscal Equity ELEMENTARY'!F245</f>
        <v>0</v>
      </c>
      <c r="G245" s="28" t="e">
        <f t="shared" si="13"/>
        <v>#DIV/0!</v>
      </c>
      <c r="H245" s="32" t="e">
        <f t="shared" si="14"/>
        <v>#DIV/0!</v>
      </c>
      <c r="I245" s="29" t="e">
        <f t="shared" si="15"/>
        <v>#DIV/0!</v>
      </c>
    </row>
    <row r="246" spans="1:9" ht="15.75" thickBot="1" x14ac:dyDescent="0.3">
      <c r="A246" s="27" t="str">
        <f>'Fiscal Equity ELEMENTARY'!A246</f>
        <v/>
      </c>
      <c r="B246" s="64"/>
      <c r="C246" s="60">
        <f>'Fiscal Equity ELEMENTARY'!C246</f>
        <v>0</v>
      </c>
      <c r="D246" s="28" t="e">
        <f t="shared" si="12"/>
        <v>#DIV/0!</v>
      </c>
      <c r="E246" s="64"/>
      <c r="F246" s="60">
        <f>'Fiscal Equity ELEMENTARY'!F246</f>
        <v>0</v>
      </c>
      <c r="G246" s="28" t="e">
        <f t="shared" si="13"/>
        <v>#DIV/0!</v>
      </c>
      <c r="H246" s="32" t="e">
        <f t="shared" si="14"/>
        <v>#DIV/0!</v>
      </c>
      <c r="I246" s="29" t="e">
        <f t="shared" si="15"/>
        <v>#DIV/0!</v>
      </c>
    </row>
    <row r="247" spans="1:9" ht="15.75" thickBot="1" x14ac:dyDescent="0.3">
      <c r="A247" s="27" t="str">
        <f>'Fiscal Equity ELEMENTARY'!A247</f>
        <v/>
      </c>
      <c r="B247" s="64"/>
      <c r="C247" s="60">
        <f>'Fiscal Equity ELEMENTARY'!C247</f>
        <v>0</v>
      </c>
      <c r="D247" s="28" t="e">
        <f t="shared" si="12"/>
        <v>#DIV/0!</v>
      </c>
      <c r="E247" s="64"/>
      <c r="F247" s="60">
        <f>'Fiscal Equity ELEMENTARY'!F247</f>
        <v>0</v>
      </c>
      <c r="G247" s="28" t="e">
        <f t="shared" si="13"/>
        <v>#DIV/0!</v>
      </c>
      <c r="H247" s="32" t="e">
        <f t="shared" si="14"/>
        <v>#DIV/0!</v>
      </c>
      <c r="I247" s="29" t="e">
        <f t="shared" si="15"/>
        <v>#DIV/0!</v>
      </c>
    </row>
    <row r="248" spans="1:9" ht="15.75" thickBot="1" x14ac:dyDescent="0.3">
      <c r="A248" s="27" t="str">
        <f>'Fiscal Equity ELEMENTARY'!A248</f>
        <v/>
      </c>
      <c r="B248" s="64"/>
      <c r="C248" s="60">
        <f>'Fiscal Equity ELEMENTARY'!C248</f>
        <v>0</v>
      </c>
      <c r="D248" s="28" t="e">
        <f t="shared" si="12"/>
        <v>#DIV/0!</v>
      </c>
      <c r="E248" s="64"/>
      <c r="F248" s="60">
        <f>'Fiscal Equity ELEMENTARY'!F248</f>
        <v>0</v>
      </c>
      <c r="G248" s="28" t="e">
        <f t="shared" si="13"/>
        <v>#DIV/0!</v>
      </c>
      <c r="H248" s="32" t="e">
        <f t="shared" si="14"/>
        <v>#DIV/0!</v>
      </c>
      <c r="I248" s="29" t="e">
        <f t="shared" si="15"/>
        <v>#DIV/0!</v>
      </c>
    </row>
    <row r="249" spans="1:9" ht="15.75" thickBot="1" x14ac:dyDescent="0.3">
      <c r="A249" s="27" t="str">
        <f>'Fiscal Equity ELEMENTARY'!A249</f>
        <v/>
      </c>
      <c r="B249" s="64"/>
      <c r="C249" s="60">
        <f>'Fiscal Equity ELEMENTARY'!C249</f>
        <v>0</v>
      </c>
      <c r="D249" s="28" t="e">
        <f t="shared" si="12"/>
        <v>#DIV/0!</v>
      </c>
      <c r="E249" s="64"/>
      <c r="F249" s="60">
        <f>'Fiscal Equity ELEMENTARY'!F249</f>
        <v>0</v>
      </c>
      <c r="G249" s="28" t="e">
        <f t="shared" si="13"/>
        <v>#DIV/0!</v>
      </c>
      <c r="H249" s="32" t="e">
        <f t="shared" si="14"/>
        <v>#DIV/0!</v>
      </c>
      <c r="I249" s="29" t="e">
        <f t="shared" si="15"/>
        <v>#DIV/0!</v>
      </c>
    </row>
    <row r="250" spans="1:9" ht="15.75" thickBot="1" x14ac:dyDescent="0.3">
      <c r="A250" s="27" t="str">
        <f>'Fiscal Equity ELEMENTARY'!A250</f>
        <v/>
      </c>
      <c r="B250" s="64"/>
      <c r="C250" s="60">
        <f>'Fiscal Equity ELEMENTARY'!C250</f>
        <v>0</v>
      </c>
      <c r="D250" s="28" t="e">
        <f t="shared" si="12"/>
        <v>#DIV/0!</v>
      </c>
      <c r="E250" s="64"/>
      <c r="F250" s="60">
        <f>'Fiscal Equity ELEMENTARY'!F250</f>
        <v>0</v>
      </c>
      <c r="G250" s="28" t="e">
        <f t="shared" si="13"/>
        <v>#DIV/0!</v>
      </c>
      <c r="H250" s="32" t="e">
        <f t="shared" si="14"/>
        <v>#DIV/0!</v>
      </c>
      <c r="I250" s="29" t="e">
        <f t="shared" si="15"/>
        <v>#DIV/0!</v>
      </c>
    </row>
    <row r="251" spans="1:9" ht="15.75" thickBot="1" x14ac:dyDescent="0.3">
      <c r="A251" s="27" t="str">
        <f>'Fiscal Equity ELEMENTARY'!A251</f>
        <v/>
      </c>
      <c r="B251" s="64"/>
      <c r="C251" s="60">
        <f>'Fiscal Equity ELEMENTARY'!C251</f>
        <v>0</v>
      </c>
      <c r="D251" s="28" t="e">
        <f t="shared" si="12"/>
        <v>#DIV/0!</v>
      </c>
      <c r="E251" s="64"/>
      <c r="F251" s="60">
        <f>'Fiscal Equity ELEMENTARY'!F251</f>
        <v>0</v>
      </c>
      <c r="G251" s="28" t="e">
        <f t="shared" si="13"/>
        <v>#DIV/0!</v>
      </c>
      <c r="H251" s="32" t="e">
        <f t="shared" si="14"/>
        <v>#DIV/0!</v>
      </c>
      <c r="I251" s="29" t="e">
        <f t="shared" si="15"/>
        <v>#DIV/0!</v>
      </c>
    </row>
    <row r="252" spans="1:9" ht="15.75" thickBot="1" x14ac:dyDescent="0.3">
      <c r="A252" s="27" t="str">
        <f>'Fiscal Equity ELEMENTARY'!A252</f>
        <v/>
      </c>
      <c r="B252" s="64"/>
      <c r="C252" s="60">
        <f>'Fiscal Equity ELEMENTARY'!C252</f>
        <v>0</v>
      </c>
      <c r="D252" s="28" t="e">
        <f t="shared" si="12"/>
        <v>#DIV/0!</v>
      </c>
      <c r="E252" s="64"/>
      <c r="F252" s="60">
        <f>'Fiscal Equity ELEMENTARY'!F252</f>
        <v>0</v>
      </c>
      <c r="G252" s="28" t="e">
        <f t="shared" si="13"/>
        <v>#DIV/0!</v>
      </c>
      <c r="H252" s="32" t="e">
        <f t="shared" si="14"/>
        <v>#DIV/0!</v>
      </c>
      <c r="I252" s="29" t="e">
        <f t="shared" si="15"/>
        <v>#DIV/0!</v>
      </c>
    </row>
    <row r="253" spans="1:9" ht="15.75" thickBot="1" x14ac:dyDescent="0.3">
      <c r="A253" s="27" t="str">
        <f>'Fiscal Equity ELEMENTARY'!A253</f>
        <v/>
      </c>
      <c r="B253" s="64"/>
      <c r="C253" s="60">
        <f>'Fiscal Equity ELEMENTARY'!C253</f>
        <v>0</v>
      </c>
      <c r="D253" s="28" t="e">
        <f t="shared" si="12"/>
        <v>#DIV/0!</v>
      </c>
      <c r="E253" s="64"/>
      <c r="F253" s="60">
        <f>'Fiscal Equity ELEMENTARY'!F253</f>
        <v>0</v>
      </c>
      <c r="G253" s="28" t="e">
        <f t="shared" si="13"/>
        <v>#DIV/0!</v>
      </c>
      <c r="H253" s="32" t="e">
        <f t="shared" si="14"/>
        <v>#DIV/0!</v>
      </c>
      <c r="I253" s="29" t="e">
        <f t="shared" si="15"/>
        <v>#DIV/0!</v>
      </c>
    </row>
    <row r="254" spans="1:9" ht="15.75" thickBot="1" x14ac:dyDescent="0.3">
      <c r="A254" s="27" t="str">
        <f>'Fiscal Equity ELEMENTARY'!A254</f>
        <v/>
      </c>
      <c r="B254" s="64"/>
      <c r="C254" s="60">
        <f>'Fiscal Equity ELEMENTARY'!C254</f>
        <v>0</v>
      </c>
      <c r="D254" s="28" t="e">
        <f t="shared" si="12"/>
        <v>#DIV/0!</v>
      </c>
      <c r="E254" s="64"/>
      <c r="F254" s="60">
        <f>'Fiscal Equity ELEMENTARY'!F254</f>
        <v>0</v>
      </c>
      <c r="G254" s="28" t="e">
        <f t="shared" si="13"/>
        <v>#DIV/0!</v>
      </c>
      <c r="H254" s="32" t="e">
        <f t="shared" si="14"/>
        <v>#DIV/0!</v>
      </c>
      <c r="I254" s="29" t="e">
        <f t="shared" si="15"/>
        <v>#DIV/0!</v>
      </c>
    </row>
    <row r="255" spans="1:9" ht="15.75" thickBot="1" x14ac:dyDescent="0.3">
      <c r="A255" s="27" t="str">
        <f>'Fiscal Equity ELEMENTARY'!A255</f>
        <v/>
      </c>
      <c r="B255" s="64"/>
      <c r="C255" s="60">
        <f>'Fiscal Equity ELEMENTARY'!C255</f>
        <v>0</v>
      </c>
      <c r="D255" s="28" t="e">
        <f t="shared" si="12"/>
        <v>#DIV/0!</v>
      </c>
      <c r="E255" s="64"/>
      <c r="F255" s="60">
        <f>'Fiscal Equity ELEMENTARY'!F255</f>
        <v>0</v>
      </c>
      <c r="G255" s="28" t="e">
        <f t="shared" si="13"/>
        <v>#DIV/0!</v>
      </c>
      <c r="H255" s="32" t="e">
        <f t="shared" si="14"/>
        <v>#DIV/0!</v>
      </c>
      <c r="I255" s="29" t="e">
        <f t="shared" si="15"/>
        <v>#DIV/0!</v>
      </c>
    </row>
    <row r="256" spans="1:9" ht="15.75" thickBot="1" x14ac:dyDescent="0.3">
      <c r="A256" s="27" t="str">
        <f>'Fiscal Equity ELEMENTARY'!A256</f>
        <v/>
      </c>
      <c r="B256" s="64"/>
      <c r="C256" s="60">
        <f>'Fiscal Equity ELEMENTARY'!C256</f>
        <v>0</v>
      </c>
      <c r="D256" s="28" t="e">
        <f t="shared" si="12"/>
        <v>#DIV/0!</v>
      </c>
      <c r="E256" s="64"/>
      <c r="F256" s="60">
        <f>'Fiscal Equity ELEMENTARY'!F256</f>
        <v>0</v>
      </c>
      <c r="G256" s="28" t="e">
        <f t="shared" si="13"/>
        <v>#DIV/0!</v>
      </c>
      <c r="H256" s="32" t="e">
        <f t="shared" si="14"/>
        <v>#DIV/0!</v>
      </c>
      <c r="I256" s="29" t="e">
        <f t="shared" si="15"/>
        <v>#DIV/0!</v>
      </c>
    </row>
    <row r="257" spans="1:9" ht="15.75" thickBot="1" x14ac:dyDescent="0.3">
      <c r="A257" s="27" t="str">
        <f>'Fiscal Equity ELEMENTARY'!A257</f>
        <v/>
      </c>
      <c r="B257" s="64"/>
      <c r="C257" s="60">
        <f>'Fiscal Equity ELEMENTARY'!C257</f>
        <v>0</v>
      </c>
      <c r="D257" s="28" t="e">
        <f t="shared" si="12"/>
        <v>#DIV/0!</v>
      </c>
      <c r="E257" s="64"/>
      <c r="F257" s="60">
        <f>'Fiscal Equity ELEMENTARY'!F257</f>
        <v>0</v>
      </c>
      <c r="G257" s="28" t="e">
        <f t="shared" si="13"/>
        <v>#DIV/0!</v>
      </c>
      <c r="H257" s="32" t="e">
        <f t="shared" si="14"/>
        <v>#DIV/0!</v>
      </c>
      <c r="I257" s="29" t="e">
        <f t="shared" si="15"/>
        <v>#DIV/0!</v>
      </c>
    </row>
    <row r="258" spans="1:9" ht="15.75" thickBot="1" x14ac:dyDescent="0.3">
      <c r="A258" s="27" t="str">
        <f>'Fiscal Equity ELEMENTARY'!A258</f>
        <v/>
      </c>
      <c r="B258" s="64"/>
      <c r="C258" s="60">
        <f>'Fiscal Equity ELEMENTARY'!C258</f>
        <v>0</v>
      </c>
      <c r="D258" s="28" t="e">
        <f t="shared" si="12"/>
        <v>#DIV/0!</v>
      </c>
      <c r="E258" s="64"/>
      <c r="F258" s="60">
        <f>'Fiscal Equity ELEMENTARY'!F258</f>
        <v>0</v>
      </c>
      <c r="G258" s="28" t="e">
        <f t="shared" si="13"/>
        <v>#DIV/0!</v>
      </c>
      <c r="H258" s="32" t="e">
        <f t="shared" si="14"/>
        <v>#DIV/0!</v>
      </c>
      <c r="I258" s="29" t="e">
        <f t="shared" si="15"/>
        <v>#DIV/0!</v>
      </c>
    </row>
    <row r="259" spans="1:9" ht="15.75" thickBot="1" x14ac:dyDescent="0.3">
      <c r="A259" s="27" t="str">
        <f>'Fiscal Equity ELEMENTARY'!A259</f>
        <v/>
      </c>
      <c r="B259" s="64"/>
      <c r="C259" s="60">
        <f>'Fiscal Equity ELEMENTARY'!C259</f>
        <v>0</v>
      </c>
      <c r="D259" s="28" t="e">
        <f t="shared" si="12"/>
        <v>#DIV/0!</v>
      </c>
      <c r="E259" s="64"/>
      <c r="F259" s="60">
        <f>'Fiscal Equity ELEMENTARY'!F259</f>
        <v>0</v>
      </c>
      <c r="G259" s="28" t="e">
        <f t="shared" si="13"/>
        <v>#DIV/0!</v>
      </c>
      <c r="H259" s="32" t="e">
        <f t="shared" si="14"/>
        <v>#DIV/0!</v>
      </c>
      <c r="I259" s="29" t="e">
        <f t="shared" si="15"/>
        <v>#DIV/0!</v>
      </c>
    </row>
    <row r="260" spans="1:9" ht="15.75" thickBot="1" x14ac:dyDescent="0.3">
      <c r="A260" s="27" t="str">
        <f>'Fiscal Equity ELEMENTARY'!A260</f>
        <v/>
      </c>
      <c r="B260" s="64"/>
      <c r="C260" s="60">
        <f>'Fiscal Equity ELEMENTARY'!C260</f>
        <v>0</v>
      </c>
      <c r="D260" s="28" t="e">
        <f t="shared" si="12"/>
        <v>#DIV/0!</v>
      </c>
      <c r="E260" s="64"/>
      <c r="F260" s="60">
        <f>'Fiscal Equity ELEMENTARY'!F260</f>
        <v>0</v>
      </c>
      <c r="G260" s="28" t="e">
        <f t="shared" si="13"/>
        <v>#DIV/0!</v>
      </c>
      <c r="H260" s="32" t="e">
        <f t="shared" si="14"/>
        <v>#DIV/0!</v>
      </c>
      <c r="I260" s="29" t="e">
        <f t="shared" si="15"/>
        <v>#DIV/0!</v>
      </c>
    </row>
    <row r="261" spans="1:9" ht="15.75" thickBot="1" x14ac:dyDescent="0.3">
      <c r="A261" s="27" t="str">
        <f>'Fiscal Equity ELEMENTARY'!A261</f>
        <v/>
      </c>
      <c r="B261" s="64"/>
      <c r="C261" s="60">
        <f>'Fiscal Equity ELEMENTARY'!C261</f>
        <v>0</v>
      </c>
      <c r="D261" s="28" t="e">
        <f t="shared" si="12"/>
        <v>#DIV/0!</v>
      </c>
      <c r="E261" s="64"/>
      <c r="F261" s="60">
        <f>'Fiscal Equity ELEMENTARY'!F261</f>
        <v>0</v>
      </c>
      <c r="G261" s="28" t="e">
        <f t="shared" si="13"/>
        <v>#DIV/0!</v>
      </c>
      <c r="H261" s="32" t="e">
        <f t="shared" si="14"/>
        <v>#DIV/0!</v>
      </c>
      <c r="I261" s="29" t="e">
        <f t="shared" si="15"/>
        <v>#DIV/0!</v>
      </c>
    </row>
    <row r="262" spans="1:9" ht="15.75" thickBot="1" x14ac:dyDescent="0.3">
      <c r="A262" s="27" t="str">
        <f>'Fiscal Equity ELEMENTARY'!A262</f>
        <v/>
      </c>
      <c r="B262" s="64"/>
      <c r="C262" s="60">
        <f>'Fiscal Equity ELEMENTARY'!C262</f>
        <v>0</v>
      </c>
      <c r="D262" s="28" t="e">
        <f t="shared" si="12"/>
        <v>#DIV/0!</v>
      </c>
      <c r="E262" s="64"/>
      <c r="F262" s="60">
        <f>'Fiscal Equity ELEMENTARY'!F262</f>
        <v>0</v>
      </c>
      <c r="G262" s="28" t="e">
        <f t="shared" si="13"/>
        <v>#DIV/0!</v>
      </c>
      <c r="H262" s="32" t="e">
        <f t="shared" si="14"/>
        <v>#DIV/0!</v>
      </c>
      <c r="I262" s="29" t="e">
        <f t="shared" si="15"/>
        <v>#DIV/0!</v>
      </c>
    </row>
    <row r="263" spans="1:9" ht="15.75" thickBot="1" x14ac:dyDescent="0.3">
      <c r="A263" s="27" t="str">
        <f>'Fiscal Equity ELEMENTARY'!A263</f>
        <v/>
      </c>
      <c r="B263" s="64"/>
      <c r="C263" s="60">
        <f>'Fiscal Equity ELEMENTARY'!C263</f>
        <v>0</v>
      </c>
      <c r="D263" s="28" t="e">
        <f t="shared" si="12"/>
        <v>#DIV/0!</v>
      </c>
      <c r="E263" s="64"/>
      <c r="F263" s="60">
        <f>'Fiscal Equity ELEMENTARY'!F263</f>
        <v>0</v>
      </c>
      <c r="G263" s="28" t="e">
        <f t="shared" si="13"/>
        <v>#DIV/0!</v>
      </c>
      <c r="H263" s="32" t="e">
        <f t="shared" si="14"/>
        <v>#DIV/0!</v>
      </c>
      <c r="I263" s="29" t="e">
        <f t="shared" si="15"/>
        <v>#DIV/0!</v>
      </c>
    </row>
    <row r="264" spans="1:9" ht="15.75" thickBot="1" x14ac:dyDescent="0.3">
      <c r="A264" s="27" t="str">
        <f>'Fiscal Equity ELEMENTARY'!A264</f>
        <v/>
      </c>
      <c r="B264" s="64"/>
      <c r="C264" s="60">
        <f>'Fiscal Equity ELEMENTARY'!C264</f>
        <v>0</v>
      </c>
      <c r="D264" s="28" t="e">
        <f t="shared" si="12"/>
        <v>#DIV/0!</v>
      </c>
      <c r="E264" s="64"/>
      <c r="F264" s="60">
        <f>'Fiscal Equity ELEMENTARY'!F264</f>
        <v>0</v>
      </c>
      <c r="G264" s="28" t="e">
        <f t="shared" si="13"/>
        <v>#DIV/0!</v>
      </c>
      <c r="H264" s="32" t="e">
        <f t="shared" si="14"/>
        <v>#DIV/0!</v>
      </c>
      <c r="I264" s="29" t="e">
        <f t="shared" si="15"/>
        <v>#DIV/0!</v>
      </c>
    </row>
    <row r="265" spans="1:9" ht="15.75" thickBot="1" x14ac:dyDescent="0.3">
      <c r="A265" s="27" t="str">
        <f>'Fiscal Equity ELEMENTARY'!A265</f>
        <v/>
      </c>
      <c r="B265" s="64"/>
      <c r="C265" s="60">
        <f>'Fiscal Equity ELEMENTARY'!C265</f>
        <v>0</v>
      </c>
      <c r="D265" s="28" t="e">
        <f t="shared" ref="D265:D270" si="16">B265/C265</f>
        <v>#DIV/0!</v>
      </c>
      <c r="E265" s="64"/>
      <c r="F265" s="60">
        <f>'Fiscal Equity ELEMENTARY'!F265</f>
        <v>0</v>
      </c>
      <c r="G265" s="28" t="e">
        <f t="shared" ref="G265:G270" si="17">E265/F265</f>
        <v>#DIV/0!</v>
      </c>
      <c r="H265" s="32" t="e">
        <f t="shared" ref="H265:H270" si="18">IF(G265&gt;D265,G265-D265,0)</f>
        <v>#DIV/0!</v>
      </c>
      <c r="I265" s="29" t="e">
        <f t="shared" ref="I265:I270" si="19">IF(H265&lt;0.01,"Yes","No")</f>
        <v>#DIV/0!</v>
      </c>
    </row>
    <row r="266" spans="1:9" ht="15.75" thickBot="1" x14ac:dyDescent="0.3">
      <c r="A266" s="27" t="str">
        <f>'Fiscal Equity ELEMENTARY'!A266</f>
        <v/>
      </c>
      <c r="B266" s="64"/>
      <c r="C266" s="60">
        <f>'Fiscal Equity ELEMENTARY'!C266</f>
        <v>0</v>
      </c>
      <c r="D266" s="28" t="e">
        <f t="shared" si="16"/>
        <v>#DIV/0!</v>
      </c>
      <c r="E266" s="64"/>
      <c r="F266" s="60">
        <f>'Fiscal Equity ELEMENTARY'!F266</f>
        <v>0</v>
      </c>
      <c r="G266" s="28" t="e">
        <f t="shared" si="17"/>
        <v>#DIV/0!</v>
      </c>
      <c r="H266" s="32" t="e">
        <f t="shared" si="18"/>
        <v>#DIV/0!</v>
      </c>
      <c r="I266" s="29" t="e">
        <f t="shared" si="19"/>
        <v>#DIV/0!</v>
      </c>
    </row>
    <row r="267" spans="1:9" ht="15.75" thickBot="1" x14ac:dyDescent="0.3">
      <c r="A267" s="27" t="str">
        <f>'Fiscal Equity ELEMENTARY'!A267</f>
        <v/>
      </c>
      <c r="B267" s="64"/>
      <c r="C267" s="60">
        <f>'Fiscal Equity ELEMENTARY'!C267</f>
        <v>0</v>
      </c>
      <c r="D267" s="28" t="e">
        <f t="shared" si="16"/>
        <v>#DIV/0!</v>
      </c>
      <c r="E267" s="64"/>
      <c r="F267" s="60">
        <f>'Fiscal Equity ELEMENTARY'!F267</f>
        <v>0</v>
      </c>
      <c r="G267" s="28" t="e">
        <f t="shared" si="17"/>
        <v>#DIV/0!</v>
      </c>
      <c r="H267" s="32" t="e">
        <f t="shared" si="18"/>
        <v>#DIV/0!</v>
      </c>
      <c r="I267" s="29" t="e">
        <f t="shared" si="19"/>
        <v>#DIV/0!</v>
      </c>
    </row>
    <row r="268" spans="1:9" ht="15.75" thickBot="1" x14ac:dyDescent="0.3">
      <c r="A268" s="27" t="str">
        <f>'Fiscal Equity ELEMENTARY'!A268</f>
        <v/>
      </c>
      <c r="B268" s="64"/>
      <c r="C268" s="60">
        <f>'Fiscal Equity ELEMENTARY'!C268</f>
        <v>0</v>
      </c>
      <c r="D268" s="28" t="e">
        <f t="shared" si="16"/>
        <v>#DIV/0!</v>
      </c>
      <c r="E268" s="64"/>
      <c r="F268" s="60">
        <f>'Fiscal Equity ELEMENTARY'!F268</f>
        <v>0</v>
      </c>
      <c r="G268" s="28" t="e">
        <f t="shared" si="17"/>
        <v>#DIV/0!</v>
      </c>
      <c r="H268" s="32" t="e">
        <f t="shared" si="18"/>
        <v>#DIV/0!</v>
      </c>
      <c r="I268" s="29" t="e">
        <f t="shared" si="19"/>
        <v>#DIV/0!</v>
      </c>
    </row>
    <row r="269" spans="1:9" ht="15.75" thickBot="1" x14ac:dyDescent="0.3">
      <c r="A269" s="27" t="str">
        <f>'Fiscal Equity ELEMENTARY'!A269</f>
        <v/>
      </c>
      <c r="B269" s="65"/>
      <c r="C269" s="60">
        <f>'Fiscal Equity ELEMENTARY'!C270</f>
        <v>0</v>
      </c>
      <c r="D269" s="28" t="e">
        <f t="shared" si="16"/>
        <v>#DIV/0!</v>
      </c>
      <c r="E269" s="65"/>
      <c r="F269" s="60">
        <f>'Fiscal Equity ELEMENTARY'!F270</f>
        <v>0</v>
      </c>
      <c r="G269" s="28" t="e">
        <f t="shared" si="17"/>
        <v>#DIV/0!</v>
      </c>
      <c r="H269" s="32" t="e">
        <f t="shared" si="18"/>
        <v>#DIV/0!</v>
      </c>
      <c r="I269" s="29" t="e">
        <f t="shared" si="19"/>
        <v>#DIV/0!</v>
      </c>
    </row>
    <row r="270" spans="1:9" x14ac:dyDescent="0.25">
      <c r="A270" s="27" t="str">
        <f>'Fiscal Equity ELEMENTARY'!A270</f>
        <v/>
      </c>
      <c r="B270" s="66"/>
      <c r="C270" s="60">
        <f>'Fiscal Equity ELEMENTARY'!C271</f>
        <v>0</v>
      </c>
      <c r="D270" s="45" t="e">
        <f t="shared" si="16"/>
        <v>#DIV/0!</v>
      </c>
      <c r="E270" s="66"/>
      <c r="F270" s="60">
        <f>'Fiscal Equity ELEMENTARY'!F271</f>
        <v>0</v>
      </c>
      <c r="G270" s="28" t="e">
        <f t="shared" si="17"/>
        <v>#DIV/0!</v>
      </c>
      <c r="H270" s="32" t="e">
        <f t="shared" si="18"/>
        <v>#DIV/0!</v>
      </c>
      <c r="I270" s="29" t="e">
        <f t="shared" si="19"/>
        <v>#DIV/0!</v>
      </c>
    </row>
  </sheetData>
  <sheetProtection algorithmName="SHA-512" hashValue="R9TfFcd1EskF48cLYZwUJWfTZeqH/oEzu/H1htCj7tUQsV9jaVt96WDiqpXvxuW8um4RmXma/SCUg40hPR+zWQ==" saltValue="xjUluqOhCgOKzz+7D45D9A==" spinCount="100000" sheet="1"/>
  <mergeCells count="10">
    <mergeCell ref="B4:C4"/>
    <mergeCell ref="E4:F4"/>
    <mergeCell ref="B5:C5"/>
    <mergeCell ref="E5:F5"/>
    <mergeCell ref="B6:F6"/>
    <mergeCell ref="A1:I1"/>
    <mergeCell ref="B2:D2"/>
    <mergeCell ref="E2:G2"/>
    <mergeCell ref="B3:C3"/>
    <mergeCell ref="E3:F3"/>
  </mergeCells>
  <conditionalFormatting sqref="G6">
    <cfRule type="cellIs" dxfId="3" priority="5" operator="greaterThan">
      <formula>0</formula>
    </cfRule>
  </conditionalFormatting>
  <conditionalFormatting sqref="I8:I270">
    <cfRule type="expression" dxfId="2" priority="3">
      <formula>$H8:$H269&gt;0</formula>
    </cfRule>
  </conditionalFormatting>
  <conditionalFormatting sqref="D3 G3">
    <cfRule type="containsBlanks" dxfId="1" priority="2">
      <formula>LEN(TRIM(D3))=0</formula>
    </cfRule>
  </conditionalFormatting>
  <conditionalFormatting sqref="B8 E8">
    <cfRule type="containsBlanks" dxfId="0" priority="1">
      <formula>LEN(TRIM(B8))=0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bc45f0-fb64-44cc-bf44-f9f8397c9796" xsi:nil="true"/>
    <lcf76f155ced4ddcb4097134ff3c332f xmlns="380bb2a7-dd8a-42b6-b2e4-6f17bbf1b25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D4C04616E81499BC0A04B6F1D12A7" ma:contentTypeVersion="16" ma:contentTypeDescription="Create a new document." ma:contentTypeScope="" ma:versionID="893486dc09a18904522d2e246f3687a0">
  <xsd:schema xmlns:xsd="http://www.w3.org/2001/XMLSchema" xmlns:xs="http://www.w3.org/2001/XMLSchema" xmlns:p="http://schemas.microsoft.com/office/2006/metadata/properties" xmlns:ns2="380bb2a7-dd8a-42b6-b2e4-6f17bbf1b257" xmlns:ns3="88bc45f0-fb64-44cc-bf44-f9f8397c9796" targetNamespace="http://schemas.microsoft.com/office/2006/metadata/properties" ma:root="true" ma:fieldsID="b9341156fed5388727a30c1aa80d1347" ns2:_="" ns3:_="">
    <xsd:import namespace="380bb2a7-dd8a-42b6-b2e4-6f17bbf1b257"/>
    <xsd:import namespace="88bc45f0-fb64-44cc-bf44-f9f8397c9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bb2a7-dd8a-42b6-b2e4-6f17bbf1b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86416a-45cc-4096-817a-620d5f31d47e}" ma:internalName="TaxCatchAll" ma:showField="CatchAllData" ma:web="88bc45f0-fb64-44cc-bf44-f9f8397c9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66BDA-C8B7-4163-8D58-49ABFBAEB8C7}">
  <ds:schemaRefs>
    <ds:schemaRef ds:uri="http://schemas.microsoft.com/office/2006/documentManagement/types"/>
    <ds:schemaRef ds:uri="http://purl.org/dc/terms/"/>
    <ds:schemaRef ds:uri="380bb2a7-dd8a-42b6-b2e4-6f17bbf1b25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8bc45f0-fb64-44cc-bf44-f9f8397c979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197631-FF40-45C9-853F-94104E1D7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bb2a7-dd8a-42b6-b2e4-6f17bbf1b257"/>
    <ds:schemaRef ds:uri="88bc45f0-fb64-44cc-bf44-f9f8397c9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06A1C7-FD06-4E2F-A0F0-4F67F834D2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High-Poverty HIGH</vt:lpstr>
      <vt:lpstr>Fiscal Equity HIGH</vt:lpstr>
      <vt:lpstr>Staffing Equity HIGH</vt:lpstr>
      <vt:lpstr>High-Poverty MIDDLE</vt:lpstr>
      <vt:lpstr>Fiscal Equity MIDDLE</vt:lpstr>
      <vt:lpstr>Staffing Equity MIDDLE</vt:lpstr>
      <vt:lpstr>High-Poverty ELEMENTARY</vt:lpstr>
      <vt:lpstr>Fiscal Equity ELEMENTARY</vt:lpstr>
      <vt:lpstr>Staffing Equity ELEMENTARY</vt:lpstr>
      <vt:lpstr>LEA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Debby Thompson</dc:creator>
  <cp:keywords/>
  <dc:description/>
  <cp:lastModifiedBy>Jillian Gentry-Winston</cp:lastModifiedBy>
  <cp:revision/>
  <dcterms:created xsi:type="dcterms:W3CDTF">2022-03-24T09:18:04Z</dcterms:created>
  <dcterms:modified xsi:type="dcterms:W3CDTF">2022-09-20T16:57:55Z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0x01010046DD4C04616E81499BC0A04B6F1D12A7</vt:lpwstr>
  </property>
  <property fmtid="{D5CDD505-2E9C-101B-9397-08002B2CF9AE}" pid="3" name="MediaServiceImageTags">
    <vt:lpwstr/>
  </property>
</Properties>
</file>