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doe.sharepoint.com/sites/FiscalConsultants144/Shared Documents/General/Consultant Resources/TISA/"/>
    </mc:Choice>
  </mc:AlternateContent>
  <xr:revisionPtr revIDLastSave="0" documentId="8_{B8502475-3B31-4161-AA61-1A56CE471F40}" xr6:coauthVersionLast="47" xr6:coauthVersionMax="47" xr10:uidLastSave="{00000000-0000-0000-0000-000000000000}"/>
  <bookViews>
    <workbookView xWindow="20370" yWindow="-120" windowWidth="29040" windowHeight="15840" xr2:uid="{2EE3191D-BFB5-4FD5-A7A9-F6D898626F33}"/>
  </bookViews>
  <sheets>
    <sheet name="TISA_FY26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 l="1"/>
  <c r="D27" i="1" s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43" i="1" s="1"/>
  <c r="H27" i="1" l="1"/>
  <c r="H28" i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10" i="1"/>
  <c r="D17" i="1"/>
  <c r="H17" i="1" s="1"/>
  <c r="D14" i="1"/>
  <c r="H14" i="1" s="1"/>
  <c r="D20" i="1"/>
  <c r="H20" i="1" s="1"/>
  <c r="D18" i="1"/>
  <c r="H18" i="1" s="1"/>
  <c r="D16" i="1"/>
  <c r="H16" i="1" s="1"/>
  <c r="D19" i="1"/>
  <c r="H19" i="1" s="1"/>
  <c r="D21" i="1"/>
  <c r="H21" i="1" s="1"/>
  <c r="H25" i="1"/>
  <c r="H10" i="1"/>
  <c r="H12" i="1"/>
  <c r="H11" i="1"/>
  <c r="H29" i="1"/>
  <c r="H8" i="1"/>
  <c r="H13" i="1"/>
  <c r="H26" i="1"/>
  <c r="D15" i="1"/>
  <c r="H15" i="1" s="1"/>
  <c r="D23" i="1"/>
  <c r="H23" i="1" s="1"/>
  <c r="D22" i="1"/>
  <c r="H22" i="1" s="1"/>
  <c r="H32" i="1" l="1"/>
</calcChain>
</file>

<file path=xl/sharedStrings.xml><?xml version="1.0" encoding="utf-8"?>
<sst xmlns="http://schemas.openxmlformats.org/spreadsheetml/2006/main" count="133" uniqueCount="79">
  <si>
    <t>** Funding amounts shown are proposed, they are not finalized as of 2/25/2025</t>
  </si>
  <si>
    <r>
      <rPr>
        <b/>
        <sz val="11"/>
        <color theme="1"/>
        <rFont val="Calibri"/>
        <family val="2"/>
        <scheme val="minor"/>
      </rPr>
      <t>Directions:</t>
    </r>
    <r>
      <rPr>
        <sz val="11"/>
        <color theme="1"/>
        <rFont val="Calibri"/>
        <family val="2"/>
        <scheme val="minor"/>
      </rPr>
      <t xml:space="preserve"> Using the TISA Rules (link available below), enter the number of students/services in only the yellow highlighted cells to project the amount FY26 TISA funding generated.</t>
    </r>
  </si>
  <si>
    <t>https://publications.tnsosfiles.com/rules/0520/0520-12/0520-12-05.20240623.pdf</t>
  </si>
  <si>
    <t>TISA - FY26 Calculator</t>
  </si>
  <si>
    <t>Element</t>
  </si>
  <si>
    <t>Amount</t>
  </si>
  <si>
    <t>Students/Services</t>
  </si>
  <si>
    <t>Funding</t>
  </si>
  <si>
    <t>Base</t>
  </si>
  <si>
    <t>x</t>
  </si>
  <si>
    <t>=</t>
  </si>
  <si>
    <t>WEIGHTS</t>
  </si>
  <si>
    <t>ULN Breakouts</t>
  </si>
  <si>
    <t>ULN Code</t>
  </si>
  <si>
    <t>Students</t>
  </si>
  <si>
    <t>Economically Disadvantaged</t>
  </si>
  <si>
    <t>SPED Option 1</t>
  </si>
  <si>
    <t>Concentrated Poverty</t>
  </si>
  <si>
    <t>SPED Option 2</t>
  </si>
  <si>
    <t>Small</t>
  </si>
  <si>
    <t>SPED Option 3</t>
  </si>
  <si>
    <t>Sparse</t>
  </si>
  <si>
    <t>SPED Option 4</t>
  </si>
  <si>
    <t>ULN 1</t>
  </si>
  <si>
    <t>SPED Option 5</t>
  </si>
  <si>
    <t>ULN 2</t>
  </si>
  <si>
    <t>SPED Option 6</t>
  </si>
  <si>
    <t>ULN 3</t>
  </si>
  <si>
    <t>SPED Option 7</t>
  </si>
  <si>
    <t>ULN 4</t>
  </si>
  <si>
    <t>SPED Option 8</t>
  </si>
  <si>
    <t>ULN 5</t>
  </si>
  <si>
    <t>SPED Option 9</t>
  </si>
  <si>
    <t>ULN 6</t>
  </si>
  <si>
    <t>SPED Option 10</t>
  </si>
  <si>
    <t>ULN 7</t>
  </si>
  <si>
    <t>English Learner: Tier 1</t>
  </si>
  <si>
    <t>ULN 8</t>
  </si>
  <si>
    <t>English Learner: Tier 2</t>
  </si>
  <si>
    <t>ULN 9</t>
  </si>
  <si>
    <t>English Learner: Tier 3</t>
  </si>
  <si>
    <t>ULN 10</t>
  </si>
  <si>
    <t>Characteristics of Dyslexia</t>
  </si>
  <si>
    <t>DIRECT</t>
  </si>
  <si>
    <t>K-3 Literacy</t>
  </si>
  <si>
    <t>CTE Funding</t>
  </si>
  <si>
    <t>Program of Study Level</t>
  </si>
  <si>
    <t>Progression Year</t>
  </si>
  <si>
    <t>4th Grade Supports</t>
  </si>
  <si>
    <t>Please note CTE ADM is not a count of students enrolled in CTE courses. CTE ADM is a calculation of how much time of a student's standard day is spent in CTE courses.</t>
  </si>
  <si>
    <t>Year 1</t>
  </si>
  <si>
    <t>Year 2</t>
  </si>
  <si>
    <t>Year 3</t>
  </si>
  <si>
    <t>Year 4</t>
  </si>
  <si>
    <t>CTE*</t>
  </si>
  <si>
    <t>Varies</t>
  </si>
  <si>
    <t>Level 1</t>
  </si>
  <si>
    <t>ACT (per test)</t>
  </si>
  <si>
    <t>Level 2</t>
  </si>
  <si>
    <t>Charter (Estimated)</t>
  </si>
  <si>
    <t>ADM</t>
  </si>
  <si>
    <t>Level 3</t>
  </si>
  <si>
    <t>OUTCOMES</t>
  </si>
  <si>
    <t>Level 1, Year 1</t>
  </si>
  <si>
    <t>TBD</t>
  </si>
  <si>
    <t>Level 1, Year 2</t>
  </si>
  <si>
    <t>TOTAL</t>
  </si>
  <si>
    <t>Level 1, Year 3</t>
  </si>
  <si>
    <t>Level 1, Year 4</t>
  </si>
  <si>
    <t>Level 2, Year 1</t>
  </si>
  <si>
    <t>Level 2, Year 2</t>
  </si>
  <si>
    <t>Level 2, Year 3</t>
  </si>
  <si>
    <t>Level 2, Year 4</t>
  </si>
  <si>
    <t>Level 3, Year 1</t>
  </si>
  <si>
    <t>Level 3, Year 2</t>
  </si>
  <si>
    <t>Level 3, Year 3</t>
  </si>
  <si>
    <t>Level 3, Year 4</t>
  </si>
  <si>
    <t>CTE Additional (Estimated)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</si>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</sst>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A5A5"/>
        <bgColor rgb="FF000000"/>
      </patternFill>
    </fill>
    <fill>
      <patternFill patternType="solid">
        <fgColor rgb="FFC9C9C9"/>
        <bgColor rgb="FF000000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0" borderId="5" xfId="0" applyBorder="1"/>
    <xf numFmtId="44" fontId="0" fillId="0" borderId="0" xfId="0" applyNumberFormat="1"/>
    <xf numFmtId="43" fontId="0" fillId="0" borderId="0" xfId="1" applyFont="1" applyBorder="1"/>
    <xf numFmtId="44" fontId="0" fillId="0" borderId="6" xfId="2" applyFont="1" applyBorder="1"/>
    <xf numFmtId="43" fontId="0" fillId="0" borderId="0" xfId="0" applyNumberFormat="1"/>
    <xf numFmtId="9" fontId="0" fillId="0" borderId="0" xfId="3" applyFont="1"/>
    <xf numFmtId="9" fontId="0" fillId="0" borderId="0" xfId="3" applyFont="1" applyBorder="1"/>
    <xf numFmtId="43" fontId="2" fillId="4" borderId="3" xfId="0" applyNumberFormat="1" applyFont="1" applyFill="1" applyBorder="1"/>
    <xf numFmtId="44" fontId="2" fillId="4" borderId="4" xfId="0" applyNumberFormat="1" applyFont="1" applyFill="1" applyBorder="1"/>
    <xf numFmtId="0" fontId="0" fillId="4" borderId="3" xfId="0" applyFill="1" applyBorder="1"/>
    <xf numFmtId="0" fontId="0" fillId="4" borderId="4" xfId="0" applyFill="1" applyBorder="1"/>
    <xf numFmtId="44" fontId="0" fillId="0" borderId="6" xfId="0" applyNumberFormat="1" applyBorder="1"/>
    <xf numFmtId="0" fontId="2" fillId="0" borderId="2" xfId="0" applyFont="1" applyBorder="1"/>
    <xf numFmtId="0" fontId="2" fillId="0" borderId="3" xfId="0" applyFont="1" applyBorder="1"/>
    <xf numFmtId="44" fontId="2" fillId="0" borderId="4" xfId="0" applyNumberFormat="1" applyFont="1" applyBorder="1"/>
    <xf numFmtId="0" fontId="0" fillId="0" borderId="8" xfId="0" applyBorder="1"/>
    <xf numFmtId="0" fontId="0" fillId="0" borderId="1" xfId="0" applyBorder="1"/>
    <xf numFmtId="0" fontId="2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3" fontId="0" fillId="3" borderId="0" xfId="1" applyFont="1" applyFill="1" applyBorder="1"/>
    <xf numFmtId="43" fontId="0" fillId="3" borderId="6" xfId="1" applyFont="1" applyFill="1" applyBorder="1"/>
    <xf numFmtId="164" fontId="0" fillId="0" borderId="0" xfId="0" applyNumberFormat="1"/>
    <xf numFmtId="0" fontId="0" fillId="0" borderId="0" xfId="0" applyAlignment="1">
      <alignment horizontal="center" vertical="center"/>
    </xf>
    <xf numFmtId="9" fontId="0" fillId="0" borderId="0" xfId="3" applyFont="1" applyBorder="1" applyAlignment="1">
      <alignment horizontal="center" vertical="center"/>
    </xf>
    <xf numFmtId="0" fontId="3" fillId="0" borderId="0" xfId="4"/>
    <xf numFmtId="44" fontId="0" fillId="0" borderId="0" xfId="2" applyFont="1"/>
    <xf numFmtId="43" fontId="0" fillId="3" borderId="9" xfId="1" applyFont="1" applyFill="1" applyBorder="1"/>
    <xf numFmtId="43" fontId="0" fillId="0" borderId="0" xfId="1" applyFont="1" applyFill="1" applyBorder="1"/>
    <xf numFmtId="0" fontId="5" fillId="0" borderId="5" xfId="0" applyFont="1" applyBorder="1"/>
    <xf numFmtId="0" fontId="4" fillId="0" borderId="0" xfId="0" applyFont="1"/>
    <xf numFmtId="0" fontId="4" fillId="0" borderId="6" xfId="0" applyFont="1" applyBorder="1"/>
    <xf numFmtId="44" fontId="5" fillId="0" borderId="6" xfId="0" applyNumberFormat="1" applyFont="1" applyBorder="1"/>
    <xf numFmtId="0" fontId="5" fillId="0" borderId="2" xfId="0" applyFont="1" applyBorder="1"/>
    <xf numFmtId="43" fontId="0" fillId="0" borderId="3" xfId="1" applyFont="1" applyBorder="1"/>
    <xf numFmtId="43" fontId="5" fillId="3" borderId="0" xfId="1" applyFont="1" applyFill="1" applyBorder="1"/>
    <xf numFmtId="0" fontId="5" fillId="6" borderId="15" xfId="0" applyFont="1" applyFill="1" applyBorder="1"/>
    <xf numFmtId="0" fontId="5" fillId="6" borderId="16" xfId="0" applyFont="1" applyFill="1" applyBorder="1"/>
    <xf numFmtId="0" fontId="5" fillId="6" borderId="17" xfId="0" applyFont="1" applyFill="1" applyBorder="1"/>
    <xf numFmtId="6" fontId="5" fillId="0" borderId="15" xfId="0" applyNumberFormat="1" applyFont="1" applyBorder="1"/>
    <xf numFmtId="6" fontId="5" fillId="0" borderId="16" xfId="0" applyNumberFormat="1" applyFont="1" applyBorder="1"/>
    <xf numFmtId="0" fontId="5" fillId="6" borderId="18" xfId="0" applyFont="1" applyFill="1" applyBorder="1"/>
    <xf numFmtId="6" fontId="5" fillId="0" borderId="19" xfId="0" applyNumberFormat="1" applyFont="1" applyBorder="1"/>
    <xf numFmtId="6" fontId="5" fillId="0" borderId="20" xfId="0" applyNumberFormat="1" applyFont="1" applyBorder="1"/>
    <xf numFmtId="0" fontId="5" fillId="6" borderId="11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 wrapText="1"/>
    </xf>
    <xf numFmtId="0" fontId="5" fillId="6" borderId="14" xfId="0" applyFont="1" applyFill="1" applyBorder="1" applyAlignment="1">
      <alignment horizontal="center" wrapText="1"/>
    </xf>
    <xf numFmtId="0" fontId="0" fillId="7" borderId="21" xfId="0" applyFill="1" applyBorder="1" applyAlignment="1">
      <alignment horizontal="left" wrapText="1"/>
    </xf>
    <xf numFmtId="0" fontId="0" fillId="7" borderId="7" xfId="0" applyFill="1" applyBorder="1" applyAlignment="1">
      <alignment horizontal="left" wrapText="1"/>
    </xf>
    <xf numFmtId="0" fontId="0" fillId="7" borderId="22" xfId="0" applyFill="1" applyBorder="1" applyAlignment="1">
      <alignment horizontal="left" wrapText="1"/>
    </xf>
    <xf numFmtId="0" fontId="0" fillId="7" borderId="5" xfId="0" applyFill="1" applyBorder="1" applyAlignment="1">
      <alignment horizontal="left" wrapText="1"/>
    </xf>
    <xf numFmtId="0" fontId="0" fillId="7" borderId="0" xfId="0" applyFill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7" borderId="8" xfId="0" applyFill="1" applyBorder="1" applyAlignment="1">
      <alignment horizontal="left" wrapText="1"/>
    </xf>
    <xf numFmtId="0" fontId="0" fillId="7" borderId="1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ublications.tnsosfiles.com/rules/0520/0520-12/0520-12-05.202406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25D7E-8093-425B-A206-B70BC38312B5}">
  <dimension ref="A1:R43"/>
  <sheetViews>
    <sheetView tabSelected="1" topLeftCell="A2" workbookViewId="0">
      <selection activeCell="H21" sqref="H21"/>
    </sheetView>
  </sheetViews>
  <sheetFormatPr defaultRowHeight="15" x14ac:dyDescent="0.25"/>
  <cols>
    <col min="1" max="1" width="31.7109375" customWidth="1"/>
    <col min="2" max="2" width="16.85546875" customWidth="1"/>
    <col min="3" max="3" width="3.42578125" customWidth="1"/>
    <col min="4" max="4" width="14.140625" customWidth="1"/>
    <col min="5" max="5" width="3.5703125" customWidth="1"/>
    <col min="6" max="6" width="13.5703125" customWidth="1"/>
    <col min="8" max="8" width="19.140625" customWidth="1"/>
    <col min="9" max="9" width="14.5703125" bestFit="1" customWidth="1"/>
    <col min="10" max="10" width="24.42578125" customWidth="1"/>
    <col min="11" max="11" width="12.7109375" customWidth="1"/>
    <col min="12" max="12" width="14.28515625" customWidth="1"/>
    <col min="14" max="14" width="15" customWidth="1"/>
  </cols>
  <sheetData>
    <row r="1" spans="1:13" hidden="1" x14ac:dyDescent="0.25"/>
    <row r="2" spans="1:13" x14ac:dyDescent="0.25">
      <c r="A2" t="s">
        <v>0</v>
      </c>
    </row>
    <row r="3" spans="1:13" x14ac:dyDescent="0.25">
      <c r="A3" t="s">
        <v>1</v>
      </c>
    </row>
    <row r="4" spans="1:13" x14ac:dyDescent="0.25">
      <c r="A4" s="32" t="s">
        <v>2</v>
      </c>
    </row>
    <row r="5" spans="1:13" x14ac:dyDescent="0.25">
      <c r="A5" s="32"/>
    </row>
    <row r="6" spans="1:13" ht="15.75" thickBot="1" x14ac:dyDescent="0.3">
      <c r="A6" s="54" t="s">
        <v>3</v>
      </c>
      <c r="B6" s="55"/>
      <c r="C6" s="55"/>
      <c r="D6" s="55"/>
      <c r="E6" s="55"/>
      <c r="F6" s="55"/>
      <c r="G6" s="55"/>
      <c r="H6" s="56"/>
      <c r="I6" s="1"/>
      <c r="J6" s="1"/>
      <c r="K6" s="1"/>
      <c r="L6" s="1"/>
      <c r="M6" s="1"/>
    </row>
    <row r="7" spans="1:13" ht="15.75" thickBot="1" x14ac:dyDescent="0.3">
      <c r="A7" s="2" t="s">
        <v>4</v>
      </c>
      <c r="B7" s="4" t="s">
        <v>5</v>
      </c>
      <c r="C7" s="4"/>
      <c r="D7" s="3" t="s">
        <v>6</v>
      </c>
      <c r="E7" s="3"/>
      <c r="F7" s="3"/>
      <c r="G7" s="3"/>
      <c r="H7" s="5" t="s">
        <v>7</v>
      </c>
      <c r="I7" s="23"/>
    </row>
    <row r="8" spans="1:13" ht="15.75" thickBot="1" x14ac:dyDescent="0.3">
      <c r="A8" s="6" t="s">
        <v>8</v>
      </c>
      <c r="B8" s="7">
        <v>7295</v>
      </c>
      <c r="C8" s="31" t="s">
        <v>9</v>
      </c>
      <c r="D8" s="27">
        <v>0</v>
      </c>
      <c r="G8" s="30" t="s">
        <v>10</v>
      </c>
      <c r="H8" s="9">
        <f>B8*D8</f>
        <v>0</v>
      </c>
      <c r="I8" s="7"/>
      <c r="J8" s="10"/>
      <c r="K8" s="11"/>
    </row>
    <row r="9" spans="1:13" ht="15.75" thickBot="1" x14ac:dyDescent="0.3">
      <c r="A9" s="2" t="s">
        <v>11</v>
      </c>
      <c r="B9" s="4"/>
      <c r="C9" s="4"/>
      <c r="D9" s="3" t="s">
        <v>6</v>
      </c>
      <c r="E9" s="3"/>
      <c r="F9" s="3" t="s">
        <v>8</v>
      </c>
      <c r="G9" s="3"/>
      <c r="H9" s="5" t="s">
        <v>7</v>
      </c>
      <c r="J9" s="24" t="s">
        <v>12</v>
      </c>
      <c r="K9" s="25" t="s">
        <v>13</v>
      </c>
      <c r="L9" s="26" t="s">
        <v>14</v>
      </c>
    </row>
    <row r="10" spans="1:13" x14ac:dyDescent="0.25">
      <c r="A10" s="6" t="s">
        <v>15</v>
      </c>
      <c r="B10" s="12">
        <v>0.25</v>
      </c>
      <c r="C10" s="31" t="s">
        <v>9</v>
      </c>
      <c r="D10" s="27">
        <v>0</v>
      </c>
      <c r="E10" s="30" t="s">
        <v>9</v>
      </c>
      <c r="F10" s="29">
        <f>$B$8</f>
        <v>7295</v>
      </c>
      <c r="G10" s="30" t="s">
        <v>10</v>
      </c>
      <c r="H10" s="9">
        <f>D10*B10*$B$8</f>
        <v>0</v>
      </c>
      <c r="I10" s="10"/>
      <c r="J10" s="6" t="s">
        <v>16</v>
      </c>
      <c r="K10">
        <v>1</v>
      </c>
      <c r="L10" s="28">
        <v>0</v>
      </c>
    </row>
    <row r="11" spans="1:13" x14ac:dyDescent="0.25">
      <c r="A11" s="6" t="s">
        <v>17</v>
      </c>
      <c r="B11" s="12">
        <v>0.05</v>
      </c>
      <c r="C11" s="31" t="s">
        <v>9</v>
      </c>
      <c r="D11" s="27">
        <v>0</v>
      </c>
      <c r="E11" s="30" t="s">
        <v>9</v>
      </c>
      <c r="F11" s="29">
        <f t="shared" ref="F11:F23" si="0">$B$8</f>
        <v>7295</v>
      </c>
      <c r="G11" s="30" t="s">
        <v>10</v>
      </c>
      <c r="H11" s="9">
        <f t="shared" ref="H11:H23" si="1">D11*B11*$B$8</f>
        <v>0</v>
      </c>
      <c r="I11" s="10"/>
      <c r="J11" s="6" t="s">
        <v>18</v>
      </c>
      <c r="K11">
        <v>2</v>
      </c>
      <c r="L11" s="28">
        <v>0</v>
      </c>
    </row>
    <row r="12" spans="1:13" x14ac:dyDescent="0.25">
      <c r="A12" s="6" t="s">
        <v>19</v>
      </c>
      <c r="B12" s="12">
        <v>0.05</v>
      </c>
      <c r="C12" s="31" t="s">
        <v>9</v>
      </c>
      <c r="D12" s="27">
        <v>0</v>
      </c>
      <c r="E12" s="30" t="s">
        <v>9</v>
      </c>
      <c r="F12" s="29">
        <f t="shared" si="0"/>
        <v>7295</v>
      </c>
      <c r="G12" s="30" t="s">
        <v>10</v>
      </c>
      <c r="H12" s="9">
        <f t="shared" si="1"/>
        <v>0</v>
      </c>
      <c r="I12" s="10"/>
      <c r="J12" s="6" t="s">
        <v>20</v>
      </c>
      <c r="K12">
        <v>3</v>
      </c>
      <c r="L12" s="28">
        <v>0</v>
      </c>
    </row>
    <row r="13" spans="1:13" x14ac:dyDescent="0.25">
      <c r="A13" s="6" t="s">
        <v>21</v>
      </c>
      <c r="B13" s="12">
        <v>0.05</v>
      </c>
      <c r="C13" s="31" t="s">
        <v>9</v>
      </c>
      <c r="D13" s="27">
        <v>0</v>
      </c>
      <c r="E13" s="30" t="s">
        <v>9</v>
      </c>
      <c r="F13" s="29">
        <f t="shared" si="0"/>
        <v>7295</v>
      </c>
      <c r="G13" s="30" t="s">
        <v>10</v>
      </c>
      <c r="H13" s="9">
        <f t="shared" si="1"/>
        <v>0</v>
      </c>
      <c r="I13" s="10"/>
      <c r="J13" s="6" t="s">
        <v>22</v>
      </c>
      <c r="K13">
        <v>6</v>
      </c>
      <c r="L13" s="28">
        <v>0</v>
      </c>
    </row>
    <row r="14" spans="1:13" x14ac:dyDescent="0.25">
      <c r="A14" s="6" t="s">
        <v>23</v>
      </c>
      <c r="B14" s="12">
        <v>0.15</v>
      </c>
      <c r="C14" s="31" t="s">
        <v>9</v>
      </c>
      <c r="D14" s="8">
        <f>SUMIFS($L$10:$L$23,$K$10:$K$23,1)</f>
        <v>0</v>
      </c>
      <c r="E14" s="30" t="s">
        <v>9</v>
      </c>
      <c r="F14" s="29">
        <f t="shared" si="0"/>
        <v>7295</v>
      </c>
      <c r="G14" s="30" t="s">
        <v>10</v>
      </c>
      <c r="H14" s="9">
        <f t="shared" si="1"/>
        <v>0</v>
      </c>
      <c r="I14" s="10"/>
      <c r="J14" s="6" t="s">
        <v>24</v>
      </c>
      <c r="K14">
        <v>7</v>
      </c>
      <c r="L14" s="28">
        <v>0</v>
      </c>
    </row>
    <row r="15" spans="1:13" x14ac:dyDescent="0.25">
      <c r="A15" s="6" t="s">
        <v>25</v>
      </c>
      <c r="B15" s="12">
        <v>0.2</v>
      </c>
      <c r="C15" s="31" t="s">
        <v>9</v>
      </c>
      <c r="D15" s="8">
        <f>SUMIFS($L$10:$L$23,$K$10:$K$23,2)</f>
        <v>0</v>
      </c>
      <c r="E15" s="30" t="s">
        <v>9</v>
      </c>
      <c r="F15" s="29">
        <f t="shared" si="0"/>
        <v>7295</v>
      </c>
      <c r="G15" s="30" t="s">
        <v>10</v>
      </c>
      <c r="H15" s="9">
        <f t="shared" si="1"/>
        <v>0</v>
      </c>
      <c r="I15" s="10"/>
      <c r="J15" s="6" t="s">
        <v>26</v>
      </c>
      <c r="K15">
        <v>8</v>
      </c>
      <c r="L15" s="28">
        <v>0</v>
      </c>
    </row>
    <row r="16" spans="1:13" x14ac:dyDescent="0.25">
      <c r="A16" s="6" t="s">
        <v>27</v>
      </c>
      <c r="B16" s="12">
        <v>0.4</v>
      </c>
      <c r="C16" s="31" t="s">
        <v>9</v>
      </c>
      <c r="D16" s="8">
        <f>SUMIFS($L$10:$L$23,$K$10:$K$23,3)</f>
        <v>0</v>
      </c>
      <c r="E16" s="30" t="s">
        <v>9</v>
      </c>
      <c r="F16" s="29">
        <f t="shared" si="0"/>
        <v>7295</v>
      </c>
      <c r="G16" s="30" t="s">
        <v>10</v>
      </c>
      <c r="H16" s="9">
        <f t="shared" si="1"/>
        <v>0</v>
      </c>
      <c r="I16" s="10"/>
      <c r="J16" s="6" t="s">
        <v>28</v>
      </c>
      <c r="K16">
        <v>9</v>
      </c>
      <c r="L16" s="28">
        <v>0</v>
      </c>
    </row>
    <row r="17" spans="1:18" x14ac:dyDescent="0.25">
      <c r="A17" s="6" t="s">
        <v>29</v>
      </c>
      <c r="B17" s="12">
        <v>0.6</v>
      </c>
      <c r="C17" s="31" t="s">
        <v>9</v>
      </c>
      <c r="D17" s="8">
        <f>SUMIFS($L$10:$L$23,$K$10:$K$23,4)</f>
        <v>0</v>
      </c>
      <c r="E17" s="30" t="s">
        <v>9</v>
      </c>
      <c r="F17" s="29">
        <f t="shared" si="0"/>
        <v>7295</v>
      </c>
      <c r="G17" s="30" t="s">
        <v>10</v>
      </c>
      <c r="H17" s="9">
        <f t="shared" si="1"/>
        <v>0</v>
      </c>
      <c r="I17" s="10"/>
      <c r="J17" s="6" t="s">
        <v>30</v>
      </c>
      <c r="K17">
        <v>9</v>
      </c>
      <c r="L17" s="28">
        <v>0</v>
      </c>
    </row>
    <row r="18" spans="1:18" x14ac:dyDescent="0.25">
      <c r="A18" s="6" t="s">
        <v>31</v>
      </c>
      <c r="B18" s="12">
        <v>0.7</v>
      </c>
      <c r="C18" s="31" t="s">
        <v>9</v>
      </c>
      <c r="D18" s="8">
        <f>SUMIFS($L$10:$L$23,$K$10:$K$23,5)</f>
        <v>0</v>
      </c>
      <c r="E18" s="30" t="s">
        <v>9</v>
      </c>
      <c r="F18" s="29">
        <f t="shared" si="0"/>
        <v>7295</v>
      </c>
      <c r="G18" s="30" t="s">
        <v>10</v>
      </c>
      <c r="H18" s="9">
        <f t="shared" si="1"/>
        <v>0</v>
      </c>
      <c r="I18" s="10"/>
      <c r="J18" s="6" t="s">
        <v>32</v>
      </c>
      <c r="K18">
        <v>10</v>
      </c>
      <c r="L18" s="28">
        <v>0</v>
      </c>
    </row>
    <row r="19" spans="1:18" x14ac:dyDescent="0.25">
      <c r="A19" s="6" t="s">
        <v>33</v>
      </c>
      <c r="B19" s="12">
        <v>0.75</v>
      </c>
      <c r="C19" s="31" t="s">
        <v>9</v>
      </c>
      <c r="D19" s="8">
        <f>SUMIFS($L$10:$L$23,$K$10:$K$23,6)</f>
        <v>0</v>
      </c>
      <c r="E19" s="30" t="s">
        <v>9</v>
      </c>
      <c r="F19" s="29">
        <f t="shared" si="0"/>
        <v>7295</v>
      </c>
      <c r="G19" s="30" t="s">
        <v>10</v>
      </c>
      <c r="H19" s="9">
        <f t="shared" si="1"/>
        <v>0</v>
      </c>
      <c r="I19" s="10"/>
      <c r="J19" s="6" t="s">
        <v>34</v>
      </c>
      <c r="K19">
        <v>10</v>
      </c>
      <c r="L19" s="28">
        <v>0</v>
      </c>
    </row>
    <row r="20" spans="1:18" x14ac:dyDescent="0.25">
      <c r="A20" s="6" t="s">
        <v>35</v>
      </c>
      <c r="B20" s="12">
        <v>0.8</v>
      </c>
      <c r="C20" s="31" t="s">
        <v>9</v>
      </c>
      <c r="D20" s="8">
        <f>SUMIFS($L$10:$L$23,$K$10:$K$23,7)</f>
        <v>0</v>
      </c>
      <c r="E20" s="30" t="s">
        <v>9</v>
      </c>
      <c r="F20" s="29">
        <f t="shared" si="0"/>
        <v>7295</v>
      </c>
      <c r="G20" s="30" t="s">
        <v>10</v>
      </c>
      <c r="H20" s="9">
        <f t="shared" si="1"/>
        <v>0</v>
      </c>
      <c r="I20" s="10"/>
      <c r="J20" s="6" t="s">
        <v>36</v>
      </c>
      <c r="K20">
        <v>2</v>
      </c>
      <c r="L20" s="28"/>
    </row>
    <row r="21" spans="1:18" x14ac:dyDescent="0.25">
      <c r="A21" s="6" t="s">
        <v>37</v>
      </c>
      <c r="B21" s="12">
        <v>1</v>
      </c>
      <c r="C21" s="31" t="s">
        <v>9</v>
      </c>
      <c r="D21" s="8">
        <f>SUMIFS($L$10:$L$23,$K$10:$K$23,8)</f>
        <v>0</v>
      </c>
      <c r="E21" s="30" t="s">
        <v>9</v>
      </c>
      <c r="F21" s="29">
        <f t="shared" si="0"/>
        <v>7295</v>
      </c>
      <c r="G21" s="30" t="s">
        <v>10</v>
      </c>
      <c r="H21" s="9">
        <f t="shared" si="1"/>
        <v>0</v>
      </c>
      <c r="I21" s="10"/>
      <c r="J21" s="6" t="s">
        <v>38</v>
      </c>
      <c r="K21">
        <v>4</v>
      </c>
      <c r="L21" s="28">
        <v>0</v>
      </c>
    </row>
    <row r="22" spans="1:18" x14ac:dyDescent="0.25">
      <c r="A22" s="6" t="s">
        <v>39</v>
      </c>
      <c r="B22" s="12">
        <v>1.25</v>
      </c>
      <c r="C22" s="31" t="s">
        <v>9</v>
      </c>
      <c r="D22" s="8">
        <f>SUMIFS($L$10:$L$23,$K$10:$K$23,9)</f>
        <v>0</v>
      </c>
      <c r="E22" s="30" t="s">
        <v>9</v>
      </c>
      <c r="F22" s="29">
        <f t="shared" si="0"/>
        <v>7295</v>
      </c>
      <c r="G22" s="30" t="s">
        <v>10</v>
      </c>
      <c r="H22" s="9">
        <f t="shared" si="1"/>
        <v>0</v>
      </c>
      <c r="I22" s="10"/>
      <c r="J22" s="6" t="s">
        <v>40</v>
      </c>
      <c r="K22">
        <v>5</v>
      </c>
      <c r="L22" s="28">
        <v>0</v>
      </c>
    </row>
    <row r="23" spans="1:18" ht="15.75" thickBot="1" x14ac:dyDescent="0.3">
      <c r="A23" s="6" t="s">
        <v>41</v>
      </c>
      <c r="B23" s="12">
        <v>1.5</v>
      </c>
      <c r="C23" s="31" t="s">
        <v>9</v>
      </c>
      <c r="D23" s="8">
        <f>SUMIFS($L$10:$L$23,$K$10:$K$23,10)</f>
        <v>0</v>
      </c>
      <c r="E23" s="30" t="s">
        <v>9</v>
      </c>
      <c r="F23" s="29">
        <f t="shared" si="0"/>
        <v>7295</v>
      </c>
      <c r="G23" s="30" t="s">
        <v>10</v>
      </c>
      <c r="H23" s="9">
        <f t="shared" si="1"/>
        <v>0</v>
      </c>
      <c r="I23" s="10"/>
      <c r="J23" s="21" t="s">
        <v>42</v>
      </c>
      <c r="K23" s="22">
        <v>2</v>
      </c>
      <c r="L23" s="34"/>
    </row>
    <row r="24" spans="1:18" ht="15.75" thickBot="1" x14ac:dyDescent="0.3">
      <c r="A24" s="2" t="s">
        <v>43</v>
      </c>
      <c r="B24" s="3"/>
      <c r="C24" s="3"/>
      <c r="D24" s="13"/>
      <c r="E24" s="3"/>
      <c r="F24" s="3"/>
      <c r="G24" s="3"/>
      <c r="H24" s="14"/>
    </row>
    <row r="25" spans="1:18" ht="15.75" thickBot="1" x14ac:dyDescent="0.3">
      <c r="A25" s="6" t="s">
        <v>44</v>
      </c>
      <c r="B25" s="7">
        <v>500</v>
      </c>
      <c r="C25" s="31" t="s">
        <v>9</v>
      </c>
      <c r="D25" s="27">
        <v>0</v>
      </c>
      <c r="G25" s="30" t="s">
        <v>10</v>
      </c>
      <c r="H25" s="9">
        <f>B25*D25</f>
        <v>0</v>
      </c>
      <c r="I25" s="7"/>
      <c r="J25" s="57" t="s">
        <v>45</v>
      </c>
      <c r="K25" s="58"/>
      <c r="L25" s="59"/>
      <c r="N25" s="60" t="s">
        <v>46</v>
      </c>
      <c r="O25" s="51" t="s">
        <v>47</v>
      </c>
      <c r="P25" s="52"/>
      <c r="Q25" s="52"/>
      <c r="R25" s="53"/>
    </row>
    <row r="26" spans="1:18" ht="15.75" customHeight="1" x14ac:dyDescent="0.25">
      <c r="A26" s="6" t="s">
        <v>48</v>
      </c>
      <c r="B26" s="7">
        <v>500</v>
      </c>
      <c r="C26" s="31" t="s">
        <v>9</v>
      </c>
      <c r="D26" s="27">
        <v>0</v>
      </c>
      <c r="G26" s="30" t="s">
        <v>10</v>
      </c>
      <c r="H26" s="9">
        <f>B26*D26</f>
        <v>0</v>
      </c>
      <c r="I26" s="7"/>
      <c r="J26" s="62" t="s">
        <v>49</v>
      </c>
      <c r="K26" s="63"/>
      <c r="L26" s="64"/>
      <c r="N26" s="61"/>
      <c r="O26" s="43" t="s">
        <v>50</v>
      </c>
      <c r="P26" s="43" t="s">
        <v>51</v>
      </c>
      <c r="Q26" s="43" t="s">
        <v>52</v>
      </c>
      <c r="R26" s="44" t="s">
        <v>53</v>
      </c>
    </row>
    <row r="27" spans="1:18" x14ac:dyDescent="0.25">
      <c r="A27" s="6" t="s">
        <v>54</v>
      </c>
      <c r="B27" s="7" t="s">
        <v>55</v>
      </c>
      <c r="C27" s="31"/>
      <c r="D27" s="35">
        <f>K43</f>
        <v>0</v>
      </c>
      <c r="G27" s="30"/>
      <c r="H27" s="9">
        <f>L43</f>
        <v>0</v>
      </c>
      <c r="I27" s="7"/>
      <c r="J27" s="65"/>
      <c r="K27" s="66"/>
      <c r="L27" s="67"/>
      <c r="N27" s="45" t="s">
        <v>56</v>
      </c>
      <c r="O27" s="46">
        <v>5000</v>
      </c>
      <c r="P27" s="46">
        <v>5050</v>
      </c>
      <c r="Q27" s="46">
        <v>5150</v>
      </c>
      <c r="R27" s="47">
        <v>5300</v>
      </c>
    </row>
    <row r="28" spans="1:18" ht="15.75" thickBot="1" x14ac:dyDescent="0.3">
      <c r="A28" s="6" t="s">
        <v>57</v>
      </c>
      <c r="B28" s="7">
        <v>43</v>
      </c>
      <c r="C28" s="31" t="s">
        <v>9</v>
      </c>
      <c r="D28" s="27">
        <v>0</v>
      </c>
      <c r="G28" s="30" t="s">
        <v>10</v>
      </c>
      <c r="H28" s="9">
        <f>B28*D28</f>
        <v>0</v>
      </c>
      <c r="I28" s="7"/>
      <c r="J28" s="68"/>
      <c r="K28" s="69"/>
      <c r="L28" s="70"/>
      <c r="N28" s="45" t="s">
        <v>58</v>
      </c>
      <c r="O28" s="46">
        <v>5200</v>
      </c>
      <c r="P28" s="46">
        <v>5250</v>
      </c>
      <c r="Q28" s="46">
        <v>5350</v>
      </c>
      <c r="R28" s="47">
        <v>5500</v>
      </c>
    </row>
    <row r="29" spans="1:18" ht="15.75" thickBot="1" x14ac:dyDescent="0.3">
      <c r="A29" s="6" t="s">
        <v>59</v>
      </c>
      <c r="B29" s="33">
        <v>500</v>
      </c>
      <c r="C29" s="31" t="s">
        <v>9</v>
      </c>
      <c r="D29" s="27">
        <v>0</v>
      </c>
      <c r="G29" s="30" t="s">
        <v>10</v>
      </c>
      <c r="H29" s="9">
        <f>B29*D29</f>
        <v>0</v>
      </c>
      <c r="I29" s="7"/>
      <c r="J29" s="36"/>
      <c r="K29" s="37" t="s">
        <v>60</v>
      </c>
      <c r="L29" s="38" t="s">
        <v>7</v>
      </c>
      <c r="N29" s="48" t="s">
        <v>61</v>
      </c>
      <c r="O29" s="49">
        <v>5400</v>
      </c>
      <c r="P29" s="49">
        <v>5450</v>
      </c>
      <c r="Q29" s="49">
        <v>5550</v>
      </c>
      <c r="R29" s="50">
        <v>5700</v>
      </c>
    </row>
    <row r="30" spans="1:18" ht="15.75" thickBot="1" x14ac:dyDescent="0.3">
      <c r="A30" s="2" t="s">
        <v>62</v>
      </c>
      <c r="B30" s="15"/>
      <c r="C30" s="15"/>
      <c r="D30" s="15"/>
      <c r="E30" s="15"/>
      <c r="F30" s="15"/>
      <c r="G30" s="15"/>
      <c r="H30" s="16"/>
      <c r="I30" s="7"/>
      <c r="J30" s="36" t="s">
        <v>63</v>
      </c>
      <c r="K30" s="42">
        <v>0</v>
      </c>
      <c r="L30" s="39">
        <f>K30*O27</f>
        <v>0</v>
      </c>
    </row>
    <row r="31" spans="1:18" ht="15.75" thickBot="1" x14ac:dyDescent="0.3">
      <c r="A31" s="6" t="s">
        <v>64</v>
      </c>
      <c r="H31" s="17"/>
      <c r="J31" s="36" t="s">
        <v>65</v>
      </c>
      <c r="K31" s="42">
        <v>0</v>
      </c>
      <c r="L31" s="39">
        <f>K31*P27</f>
        <v>0</v>
      </c>
    </row>
    <row r="32" spans="1:18" ht="15.75" thickBot="1" x14ac:dyDescent="0.3">
      <c r="A32" s="18" t="s">
        <v>66</v>
      </c>
      <c r="B32" s="19"/>
      <c r="C32" s="19"/>
      <c r="D32" s="19"/>
      <c r="E32" s="19"/>
      <c r="F32" s="19"/>
      <c r="G32" s="19"/>
      <c r="H32" s="20">
        <f>SUM(H8:H27,H28:H29)</f>
        <v>0</v>
      </c>
      <c r="J32" s="36" t="s">
        <v>67</v>
      </c>
      <c r="K32" s="42">
        <v>0</v>
      </c>
      <c r="L32" s="39">
        <f>K32*Q27</f>
        <v>0</v>
      </c>
    </row>
    <row r="33" spans="10:12" x14ac:dyDescent="0.25">
      <c r="J33" s="36" t="s">
        <v>68</v>
      </c>
      <c r="K33" s="42">
        <v>0</v>
      </c>
      <c r="L33" s="39">
        <f>K33*R27</f>
        <v>0</v>
      </c>
    </row>
    <row r="34" spans="10:12" x14ac:dyDescent="0.25">
      <c r="J34" s="36" t="s">
        <v>69</v>
      </c>
      <c r="K34" s="42">
        <v>0</v>
      </c>
      <c r="L34" s="39">
        <f>K34*O28</f>
        <v>0</v>
      </c>
    </row>
    <row r="35" spans="10:12" x14ac:dyDescent="0.25">
      <c r="J35" s="36" t="s">
        <v>70</v>
      </c>
      <c r="K35" s="42">
        <v>0</v>
      </c>
      <c r="L35" s="39">
        <f>K35*P28</f>
        <v>0</v>
      </c>
    </row>
    <row r="36" spans="10:12" x14ac:dyDescent="0.25">
      <c r="J36" s="36" t="s">
        <v>71</v>
      </c>
      <c r="K36" s="42">
        <v>0</v>
      </c>
      <c r="L36" s="39">
        <f>K36*Q28</f>
        <v>0</v>
      </c>
    </row>
    <row r="37" spans="10:12" x14ac:dyDescent="0.25">
      <c r="J37" s="36" t="s">
        <v>72</v>
      </c>
      <c r="K37" s="42">
        <v>0</v>
      </c>
      <c r="L37" s="39">
        <f>K37*R28</f>
        <v>0</v>
      </c>
    </row>
    <row r="38" spans="10:12" x14ac:dyDescent="0.25">
      <c r="J38" s="36" t="s">
        <v>73</v>
      </c>
      <c r="K38" s="42">
        <v>0</v>
      </c>
      <c r="L38" s="39">
        <f>K38*O29</f>
        <v>0</v>
      </c>
    </row>
    <row r="39" spans="10:12" x14ac:dyDescent="0.25">
      <c r="J39" s="36" t="s">
        <v>74</v>
      </c>
      <c r="K39" s="42">
        <v>0</v>
      </c>
      <c r="L39" s="39">
        <f>K39*P29</f>
        <v>0</v>
      </c>
    </row>
    <row r="40" spans="10:12" x14ac:dyDescent="0.25">
      <c r="J40" s="36" t="s">
        <v>75</v>
      </c>
      <c r="K40" s="42">
        <v>0</v>
      </c>
      <c r="L40" s="39">
        <f>K40*Q29</f>
        <v>0</v>
      </c>
    </row>
    <row r="41" spans="10:12" x14ac:dyDescent="0.25">
      <c r="J41" s="36" t="s">
        <v>76</v>
      </c>
      <c r="K41" s="42">
        <v>0</v>
      </c>
      <c r="L41" s="39">
        <f>K41*R29</f>
        <v>0</v>
      </c>
    </row>
    <row r="42" spans="10:12" ht="15.75" thickBot="1" x14ac:dyDescent="0.3">
      <c r="J42" s="36" t="s">
        <v>77</v>
      </c>
      <c r="K42" s="42">
        <v>0</v>
      </c>
      <c r="L42" s="39">
        <f>K42*500</f>
        <v>0</v>
      </c>
    </row>
    <row r="43" spans="10:12" ht="15.75" thickBot="1" x14ac:dyDescent="0.3">
      <c r="J43" s="40" t="s">
        <v>78</v>
      </c>
      <c r="K43" s="41">
        <f>SUM(K30:K42)</f>
        <v>0</v>
      </c>
      <c r="L43" s="20">
        <f>SUM(L30:L42)</f>
        <v>0</v>
      </c>
    </row>
  </sheetData>
  <mergeCells count="5">
    <mergeCell ref="O25:R25"/>
    <mergeCell ref="A6:H6"/>
    <mergeCell ref="J25:L25"/>
    <mergeCell ref="N25:N26"/>
    <mergeCell ref="J26:L28"/>
  </mergeCells>
  <hyperlinks>
    <hyperlink ref="A4" r:id="rId1" xr:uid="{B2883073-F891-4522-9AF8-2C99807D2BCE}"/>
  </hyperlinks>
  <pageMargins left="0.7" right="0.7" top="0.75" bottom="0.75" header="0.3" footer="0.3"/>
  <pageSetup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509F225D182C42B03B7D114ADB9C3D" ma:contentTypeVersion="17" ma:contentTypeDescription="Create a new document." ma:contentTypeScope="" ma:versionID="06a119f06ee7fc096ffa78b65423da22">
  <xsd:schema xmlns:xsd="http://www.w3.org/2001/XMLSchema" xmlns:xs="http://www.w3.org/2001/XMLSchema" xmlns:p="http://schemas.microsoft.com/office/2006/metadata/properties" xmlns:ns2="697cc795-3ae3-4483-9359-ea47ad56a896" xmlns:ns3="d8c560ea-c3a3-4fe3-9d87-555a97a44ad1" targetNamespace="http://schemas.microsoft.com/office/2006/metadata/properties" ma:root="true" ma:fieldsID="c5128d6275e71b157ffc812396e746a0" ns2:_="" ns3:_="">
    <xsd:import namespace="697cc795-3ae3-4483-9359-ea47ad56a896"/>
    <xsd:import namespace="d8c560ea-c3a3-4fe3-9d87-555a97a44a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c795-3ae3-4483-9359-ea47ad56a8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ae4be1d-d524-4aa9-85d5-5e42c742cc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560ea-c3a3-4fe3-9d87-555a97a44ad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6c4df19-06be-4135-9644-5dfac7750803}" ma:internalName="TaxCatchAll" ma:showField="CatchAllData" ma:web="d8c560ea-c3a3-4fe3-9d87-555a97a44a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c560ea-c3a3-4fe3-9d87-555a97a44ad1" xsi:nil="true"/>
    <lcf76f155ced4ddcb4097134ff3c332f xmlns="697cc795-3ae3-4483-9359-ea47ad56a89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F3CBF0-055B-4ED0-AD68-EBB977C01861}"/>
</file>

<file path=customXml/itemProps2.xml><?xml version="1.0" encoding="utf-8"?>
<ds:datastoreItem xmlns:ds="http://schemas.openxmlformats.org/officeDocument/2006/customXml" ds:itemID="{5C419996-1F34-4D05-9230-68024798CD02}">
  <ds:schemaRefs>
    <ds:schemaRef ds:uri="http://schemas.microsoft.com/office/2006/metadata/properties"/>
    <ds:schemaRef ds:uri="http://schemas.microsoft.com/office/infopath/2007/PartnerControls"/>
    <ds:schemaRef ds:uri="88bc45f0-fb64-44cc-bf44-f9f8397c9796"/>
    <ds:schemaRef ds:uri="63ae7ef5-c06b-4c8b-8bec-e0b1968bbd7c"/>
  </ds:schemaRefs>
</ds:datastoreItem>
</file>

<file path=customXml/itemProps3.xml><?xml version="1.0" encoding="utf-8"?>
<ds:datastoreItem xmlns:ds="http://schemas.openxmlformats.org/officeDocument/2006/customXml" ds:itemID="{A57D3B6A-EDF9-4359-8A09-6FC031721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TISA_FY26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 Pearcy</dc:creator>
  <cp:keywords/>
  <dc:description/>
  <cp:lastModifiedBy>Holly Kellar</cp:lastModifiedBy>
  <cp:revision/>
  <dcterms:created xsi:type="dcterms:W3CDTF">2023-03-06T00:49:14Z</dcterms:created>
  <dcterms:modified xsi:type="dcterms:W3CDTF">2025-03-13T20:09:53Z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0x01010041509F225D182C42B03B7D114ADB9C3D</vt:lpwstr>
  </property>
  <property fmtid="{D5CDD505-2E9C-101B-9397-08002B2CF9AE}" pid="3" name="MediaServiceImageTags">
    <vt:lpwstr/>
  </property>
</Properties>
</file>